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<sst xmlns="http://schemas.openxmlformats.org/spreadsheetml/2006/main" count="58" uniqueCount="55">
  <si>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%N</t>
  </si>
  <si>
    <t>%C</t>
  </si>
  <si>
    <t>Smallest sample weight (mg)</t>
  </si>
  <si>
    <t>Optimal sample weight (mg)</t>
  </si>
  <si>
    <t>Largest sample weight (mg)</t>
  </si>
  <si>
    <r>
      <t xml:space="preserve">For 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N analysis</t>
    </r>
  </si>
  <si>
    <r>
      <t xml:space="preserve">For 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0"/>
      </rPr>
      <t>C analysis</t>
    </r>
  </si>
  <si>
    <r>
      <t>For dual isotope analysis (</t>
    </r>
    <r>
      <rPr>
        <vertAlign val="superscript"/>
        <sz val="10"/>
        <rFont val="Arial"/>
        <family val="2"/>
      </rPr>
      <t>15</t>
    </r>
    <r>
      <rPr>
        <sz val="10"/>
        <rFont val="Arial"/>
        <family val="0"/>
      </rPr>
      <t>N+</t>
    </r>
    <r>
      <rPr>
        <vertAlign val="superscript"/>
        <sz val="10"/>
        <rFont val="Arial"/>
        <family val="2"/>
      </rPr>
      <t>13</t>
    </r>
    <r>
      <rPr>
        <sz val="10"/>
        <rFont val="Arial"/>
        <family val="0"/>
      </rPr>
      <t>C)*</t>
    </r>
  </si>
  <si>
    <r>
      <t xml:space="preserve">Input values for your sample material </t>
    </r>
    <r>
      <rPr>
        <sz val="8"/>
        <rFont val="Arial"/>
        <family val="2"/>
      </rPr>
      <t>(see list below for examples)</t>
    </r>
  </si>
  <si>
    <t>Enter values here</t>
  </si>
  <si>
    <t>Acceptable range of sample weights</t>
  </si>
  <si>
    <t>%</t>
  </si>
  <si>
    <t>Use Tin capsules 5*8</t>
  </si>
  <si>
    <t>Use Tin capsules 5*12</t>
  </si>
  <si>
    <t>Too high</t>
  </si>
  <si>
    <t>Examples of %N and %C of sample materials:</t>
  </si>
  <si>
    <t>Sample Material</t>
  </si>
  <si>
    <t>Plant - leaves</t>
  </si>
  <si>
    <t>2-3%</t>
  </si>
  <si>
    <t>42-50%</t>
  </si>
  <si>
    <t>Plant - roots</t>
  </si>
  <si>
    <t>0.8-1.3%</t>
  </si>
  <si>
    <t>36-40%</t>
  </si>
  <si>
    <t>Plant - stems</t>
  </si>
  <si>
    <t>0.4-0.8%</t>
  </si>
  <si>
    <t>46-48%</t>
  </si>
  <si>
    <t>Plant - wood</t>
  </si>
  <si>
    <t>0.02-0.06%</t>
  </si>
  <si>
    <t>40-44%</t>
  </si>
  <si>
    <t>Plant - grain flour (wheat, rye, rice)</t>
  </si>
  <si>
    <t>1.5-3.5%</t>
  </si>
  <si>
    <t>43-47%</t>
  </si>
  <si>
    <t>Plant - grass, alfalfa</t>
  </si>
  <si>
    <t>2.5-5%</t>
  </si>
  <si>
    <t>45-47%</t>
  </si>
  <si>
    <t>Soil - low OM</t>
  </si>
  <si>
    <t>0.1-0.15%</t>
  </si>
  <si>
    <t>0.8-1.2%</t>
  </si>
  <si>
    <t>Soil - medium OM</t>
  </si>
  <si>
    <t>0.2-0.3%</t>
  </si>
  <si>
    <t>2.5-3.5%</t>
  </si>
  <si>
    <t>Soil - high OM</t>
  </si>
  <si>
    <t>0.3-1.0%</t>
  </si>
  <si>
    <t>10-14%</t>
  </si>
  <si>
    <t>Sediment - bulk</t>
  </si>
  <si>
    <t>0.05-0.15%</t>
  </si>
  <si>
    <t>0.5-1.5%</t>
  </si>
  <si>
    <t>Animal, Fish, Invertebrate tissue</t>
  </si>
  <si>
    <t>C:N of your sample*   =</t>
  </si>
  <si>
    <r>
      <t xml:space="preserve">*13C and 15N can be measured on a single sample </t>
    </r>
    <r>
      <rPr>
        <b/>
        <sz val="10"/>
        <rFont val="Arial"/>
        <family val="2"/>
      </rPr>
      <t>only</t>
    </r>
    <r>
      <rPr>
        <sz val="10"/>
        <rFont val="Arial"/>
        <family val="0"/>
      </rPr>
      <t xml:space="preserve"> if the C:N value is less then 30</t>
    </r>
  </si>
  <si>
    <t>standard being used   =</t>
  </si>
  <si>
    <t xml:space="preserve">Instructions: </t>
  </si>
  <si>
    <t>In the green/orange/red cells you will find your sample weight. Contact ISOFYS if you have further questions.</t>
  </si>
  <si>
    <t>You can send questions to Jan.Vermeulen@UGent.be or Katja.VanNieuland@UGent.be</t>
  </si>
  <si>
    <t>To calculate your optimal sample weigths, enter %N and %C values of your sample in the blue cells.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</si>
</sst>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4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2" fontId="0" fillId="0" borderId="2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2" fontId="0" fillId="0" borderId="7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2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wrapText="1"/>
      <protection hidden="1"/>
    </xf>
    <xf numFmtId="0" fontId="1" fillId="0" borderId="16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0" fontId="3" fillId="0" borderId="19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10" fontId="3" fillId="0" borderId="25" xfId="0" applyNumberFormat="1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28" xfId="0" applyNumberForma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164" fontId="3" fillId="0" borderId="34" xfId="0" applyNumberFormat="1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4" borderId="0" xfId="0" applyNumberFormat="1" applyFill="1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2" fontId="0" fillId="0" borderId="36" xfId="0" applyNumberFormat="1" applyBorder="1" applyAlignment="1" applyProtection="1">
      <alignment horizontal="center"/>
      <protection hidden="1"/>
    </xf>
    <xf numFmtId="2" fontId="0" fillId="0" borderId="36" xfId="0" applyNumberFormat="1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/>
      <protection hidden="1"/>
    </xf>
    <xf numFmtId="165" fontId="0" fillId="0" borderId="0" xfId="19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41" xfId="19" applyNumberFormat="1" applyFont="1" applyBorder="1" applyAlignment="1" applyProtection="1">
      <alignment horizontal="center"/>
      <protection hidden="1"/>
    </xf>
    <xf numFmtId="10" fontId="0" fillId="0" borderId="0" xfId="19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wrapText="1"/>
      <protection hidden="1"/>
    </xf>
    <xf numFmtId="0" fontId="0" fillId="0" borderId="39" xfId="0" applyFont="1" applyBorder="1" applyAlignment="1" applyProtection="1">
      <alignment/>
      <protection hidden="1"/>
    </xf>
    <xf numFmtId="165" fontId="0" fillId="0" borderId="38" xfId="19" applyNumberFormat="1" applyFont="1" applyBorder="1" applyAlignment="1" applyProtection="1">
      <alignment horizontal="center"/>
      <protection hidden="1"/>
    </xf>
    <xf numFmtId="9" fontId="0" fillId="0" borderId="21" xfId="19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38" xfId="0" applyFont="1" applyBorder="1" applyAlignment="1" applyProtection="1">
      <alignment horizontal="center" wrapText="1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 wrapText="1"/>
      <protection hidden="1"/>
    </xf>
    <xf numFmtId="0" fontId="3" fillId="0" borderId="46" xfId="0" applyFont="1" applyBorder="1" applyAlignment="1" applyProtection="1">
      <alignment horizontal="center" wrapText="1"/>
      <protection hidden="1"/>
    </xf>
    <xf numFmtId="166" fontId="3" fillId="5" borderId="0" xfId="0" applyNumberFormat="1" applyFont="1" applyFill="1" applyBorder="1" applyAlignment="1" applyProtection="1">
      <alignment horizontal="center" vertical="center"/>
      <protection hidden="1" locked="0"/>
    </xf>
    <xf numFmtId="166" fontId="3" fillId="5" borderId="47" xfId="0" applyNumberFormat="1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4"/>
  <sheetViews>
    <sheetView tabSelected="1" workbookViewId="0" topLeftCell="A1">
      <selection activeCell="D12" sqref="D12"/>
    </sheetView>
  </sheetViews>
  <sheetFormatPr defaultColWidth="9.140625" defaultRowHeight="12.75"/>
  <cols>
    <col min="1" max="2" width="2.8515625" style="1" customWidth="1"/>
    <col min="3" max="3" width="30.7109375" style="1" customWidth="1"/>
    <col min="4" max="4" width="11.28125" style="1" customWidth="1"/>
    <col min="5" max="5" width="2.8515625" style="1" customWidth="1"/>
    <col min="6" max="6" width="13.140625" style="1" customWidth="1"/>
    <col min="7" max="7" width="19.421875" style="1" customWidth="1"/>
    <col min="8" max="8" width="12.00390625" style="1" customWidth="1"/>
    <col min="9" max="9" width="11.57421875" style="2" customWidth="1"/>
    <col min="10" max="10" width="11.8515625" style="1" customWidth="1"/>
    <col min="11" max="11" width="7.8515625" style="1" customWidth="1"/>
    <col min="12" max="12" width="2.8515625" style="1" customWidth="1"/>
    <col min="13" max="16384" width="9.140625" style="1" customWidth="1"/>
  </cols>
  <sheetData>
    <row r="2" ht="13.5" thickBot="1"/>
    <row r="3" spans="3:11" ht="12.75">
      <c r="C3" s="3" t="s">
        <v>51</v>
      </c>
      <c r="D3" s="4" t="s">
        <v>54</v>
      </c>
      <c r="E3" s="4"/>
      <c r="F3" s="4"/>
      <c r="G3" s="4"/>
      <c r="H3" s="4"/>
      <c r="I3" s="5"/>
      <c r="J3" s="4"/>
      <c r="K3" s="6"/>
    </row>
    <row r="4" spans="3:11" ht="12.75">
      <c r="C4" s="7"/>
      <c r="D4" s="8" t="s">
        <v>52</v>
      </c>
      <c r="E4" s="8"/>
      <c r="F4" s="8"/>
      <c r="G4" s="8"/>
      <c r="H4" s="8"/>
      <c r="I4" s="9"/>
      <c r="J4" s="8"/>
      <c r="K4" s="10"/>
    </row>
    <row r="5" spans="3:11" ht="13.5" thickBot="1">
      <c r="C5" s="11"/>
      <c r="D5" s="12" t="s">
        <v>53</v>
      </c>
      <c r="E5" s="12"/>
      <c r="F5" s="12"/>
      <c r="G5" s="12"/>
      <c r="H5" s="12"/>
      <c r="I5" s="13"/>
      <c r="J5" s="12"/>
      <c r="K5" s="14"/>
    </row>
    <row r="7" ht="13.5" thickBot="1"/>
    <row r="8" spans="2:11" ht="14.25" thickBot="1" thickTop="1">
      <c r="B8" s="15"/>
      <c r="C8" s="16"/>
      <c r="D8" s="16"/>
      <c r="E8" s="16"/>
      <c r="F8" s="16"/>
      <c r="G8" s="16"/>
      <c r="H8" s="16"/>
      <c r="I8" s="17"/>
      <c r="J8" s="16"/>
      <c r="K8" s="18"/>
    </row>
    <row r="9" spans="2:11" ht="25.5" customHeight="1" thickBot="1" thickTop="1">
      <c r="B9" s="19"/>
      <c r="C9" s="20" t="s">
        <v>8</v>
      </c>
      <c r="D9" s="79" t="s">
        <v>9</v>
      </c>
      <c r="E9" s="80"/>
      <c r="F9" s="8"/>
      <c r="G9" s="21" t="s">
        <v>10</v>
      </c>
      <c r="H9" s="22" t="s">
        <v>2</v>
      </c>
      <c r="I9" s="22" t="s">
        <v>3</v>
      </c>
      <c r="J9" s="23" t="s">
        <v>4</v>
      </c>
      <c r="K9" s="24"/>
    </row>
    <row r="10" spans="2:11" s="34" customFormat="1" ht="15" customHeight="1">
      <c r="B10" s="25"/>
      <c r="C10" s="26" t="s">
        <v>0</v>
      </c>
      <c r="D10" s="81">
        <v>0.19</v>
      </c>
      <c r="E10" s="27" t="s">
        <v>11</v>
      </c>
      <c r="F10" s="28"/>
      <c r="G10" s="29" t="s">
        <v>5</v>
      </c>
      <c r="H10" s="30">
        <f>IF(IF(ISBLANK($D$10),"",IF(ISERROR($D$13),"",IF(D13=0,0.025/$D$10*100,IF($D$13&lt;=30,IF($D$13&lt;15,0.025/$D$10*100,0.025/$D$10*100),0.025/$D$10*100))))&gt;80,"NA",IF(ISBLANK($D$10),"",IF(ISERROR($D$13),"",IF(D13=0,0.025/$D$10*100,IF($D$13&lt;=30,IF($D$13&lt;15,0.025/$D$10*100,0.025/$D$10*100),0.025/$D$10*100)))))</f>
        <v>13.157894736842104</v>
      </c>
      <c r="I10" s="31">
        <f>IF(IF(ISBLANK($D$10),"",IF(ISERROR($D$13),"",IF($D$13=0,0.05/$D$10*100,IF($D$13&lt;=30,IF($D$13&lt;15,0.0494/$D$10*100,0.0525/$D$10*100),0.05/$D$10*100))))&gt;80,"NA",IF(ISBLANK($D$10),"",IF(ISERROR($D$13),"",IF($D$13=0,0.05/$D$10*100,IF($D$13&lt;=30,IF($D$13&lt;15,0.0494/$D$10*100,0.0525/$D$10*100),0.05/$D$10*100)))))</f>
        <v>26</v>
      </c>
      <c r="J10" s="32" t="str">
        <f>IF(IF(ISBLANK($D$10),"",IF(ISERROR($D$13),"",IF($D$13=0,0.2/$D$10*100,IF($D$13&lt;=30,IF($D$13&lt;15,0.2/$D$10*100,0.2/$D$10*100),0.2/$D$10*100))))&gt;80,"NA",IF(ISBLANK($D$10),"",IF(ISERROR($D$13),"",IF($D$13=0,0.2/$D$10*100,IF($D$13&lt;=30,IF($D$13&lt;15,0.2/$D$10*100,0.2/$D$10*100),0.2/$D$10*100)))))</f>
        <v>NA</v>
      </c>
      <c r="K10" s="33"/>
    </row>
    <row r="11" spans="2:11" s="34" customFormat="1" ht="15" customHeight="1" thickBot="1">
      <c r="B11" s="25"/>
      <c r="C11" s="35" t="s">
        <v>1</v>
      </c>
      <c r="D11" s="82">
        <v>2.26</v>
      </c>
      <c r="E11" s="36" t="s">
        <v>11</v>
      </c>
      <c r="F11" s="28"/>
      <c r="G11" s="37" t="s">
        <v>6</v>
      </c>
      <c r="H11" s="38">
        <f>IF(IF(ISBLANK($D$11),"",IF(ISERROR($D$13),0.05/$D$11*100,IF($D$13=0,0.05/$D$11*100,IF($D$13&lt;=30,IF($D$13&lt;15,0.05/$D$11*100,0.05/$D$11*100),0.05/$D$11*100))))&gt;80,"NA",IF(ISBLANK($D$11),"",IF(ISERROR($D$13),0.05/$D$11*100,IF($D$13=0,0.05/$D$11*100,IF($D$13&lt;=30,IF($D$13&lt;15,0.05/$D$11*100,0.05/$D$11*100),0.05/$D$11*100)))))</f>
        <v>2.212389380530974</v>
      </c>
      <c r="I11" s="39">
        <f>IF(IF(ISBLANK($D$11),"",IF(ISERROR($D$13),0.4/$D$11*100,IF($D$13=0,0.4/$D$11*100,IF($D$13&lt;=30,IF($D$13&lt;15,0.395/$D$11*100,0.36/$D$11*100),0.4/$D$11*100))))&gt;80,"NA",IF(ISBLANK($D$11),"",IF(ISERROR($D$13),0.4/$D$11*100,IF($D$13=0,0.4/$D$11*100,IF($D$13&lt;=30,IF($D$13&lt;15,0.395/$D$11*100,0.36/$D$11*100),0.4/$D$11*100)))))</f>
        <v>17.477876106194692</v>
      </c>
      <c r="J11" s="40">
        <f>IF(IF(ISBLANK($D$11),"",IF(ISERROR($D$13),1.2/$D$11*100,IF($D$13=0,1.2/$D$11*100,IF($D$13&lt;=30,IF($D$13&lt;15,1.2/$D$11*100,1.2/$D$11*100),1.2/$D$11*100))))&gt;80,"NA",IF(ISBLANK($D$11),"",IF(ISERROR($D$13),1.2/$D$11*100,IF($D$13=0,1.2/$D$11*100,IF($D$13&lt;=30,IF($D$13&lt;15,1.2/$D$11*100,1.2/$D$11*100),1.2/$D$11*100)))))</f>
        <v>53.09734513274337</v>
      </c>
      <c r="K11" s="33"/>
    </row>
    <row r="12" spans="2:11" s="34" customFormat="1" ht="27.75" customHeight="1" thickBot="1" thickTop="1">
      <c r="B12" s="25"/>
      <c r="C12" s="28"/>
      <c r="D12" s="28"/>
      <c r="E12" s="28"/>
      <c r="F12" s="28"/>
      <c r="G12" s="41" t="s">
        <v>7</v>
      </c>
      <c r="H12" s="42">
        <f>IF(IF(D13=0,"",IF(ISERROR($D$13),"",IF($D$13&lt;=30,IF($D$13&lt;15,AVERAGE(0.019/$D$10*100,0.225/$D$11*100),AVERAGE(0.02625/$D$10*100,0.6/$D$11*100)),"NA")))&gt;80,"NA",IF(D13=0,"",IF(ISERROR($D$13),"",IF($D$13&lt;=30,IF($D$13&lt;15,AVERAGE(0.019/$D$10*100,0.225/$D$11*100),AVERAGE(0.02625/$D$10*100,0.6/$D$11*100)),"NA"))))</f>
        <v>9.977876106194692</v>
      </c>
      <c r="I12" s="43">
        <f>IF(IF(D13=0,"",IF(ISERROR($D$13),"",IF($D$13&lt;=30,IF($D$13&lt;15,AVERAGE(0.038/$D$10*100,0.45/$D$11*100),AVERAGE(0.02625/$D$10*100,0.6/$D$11*100)),"NA")))&gt;80,"NA",IF(D13=0,"",IF(ISERROR($D$13),"",IF($D$13&lt;=30,IF($D$13&lt;15,AVERAGE(0.038/$D$10*100,0.45/$D$11*100),AVERAGE(0.02625/$D$10*100,0.6/$D$11*100)),"NA"))))</f>
        <v>19.955752212389385</v>
      </c>
      <c r="J12" s="44">
        <f>IF(IF(D13=0,"",IF(ISERROR($D$13),"",IF($D$13&lt;=30,IF($D$13&lt;15,AVERAGE(0.1045/$D$10*100,1.2/$D$11*100),AVERAGE(0.0525/$D$10*100,1.2/$D$11*100)),"NA")))&gt;80,"NA",IF(D13=0,"",IF(ISERROR($D$13),"",IF($D$13&lt;=30,IF($D$13&lt;15,AVERAGE(0.1045/$D$10*100,1.2/$D$11*100),AVERAGE(0.0525/$D$10*100,1.2/$D$11*100)),"NA"))))</f>
        <v>54.04867256637168</v>
      </c>
      <c r="K12" s="33"/>
    </row>
    <row r="13" spans="2:11" ht="14.25" thickBot="1" thickTop="1">
      <c r="B13" s="19"/>
      <c r="C13" s="45" t="s">
        <v>48</v>
      </c>
      <c r="D13" s="46">
        <f>IF(ISERROR(D11/D10),"",D11/D10)</f>
        <v>11.894736842105262</v>
      </c>
      <c r="E13" s="8"/>
      <c r="F13" s="8"/>
      <c r="G13" s="8"/>
      <c r="H13" s="8"/>
      <c r="I13" s="9"/>
      <c r="J13" s="8"/>
      <c r="K13" s="24"/>
    </row>
    <row r="14" spans="2:11" ht="12.75">
      <c r="B14" s="19"/>
      <c r="C14" s="47" t="s">
        <v>50</v>
      </c>
      <c r="D14" s="48" t="str">
        <f>IF(OR(ISBLANK(D10),ISBLANK(D11)),IF(ISBLANK($D$10),IF(ISBLANK($D$11),"",IF($D$11&lt;=2.5,"Soil","Flour")),IF($D$10&lt;=0.2,"Soil","Flour")),IF(D13&lt;=30,IF(D13&lt;=15,"Soil","Flour"),"Flour"))</f>
        <v>Soil</v>
      </c>
      <c r="E14" s="8"/>
      <c r="F14" s="8"/>
      <c r="G14" s="8"/>
      <c r="H14" s="8"/>
      <c r="I14" s="49"/>
      <c r="J14" s="8" t="s">
        <v>12</v>
      </c>
      <c r="K14" s="24"/>
    </row>
    <row r="15" spans="2:11" ht="12.75">
      <c r="B15" s="19"/>
      <c r="C15" s="8"/>
      <c r="D15" s="8"/>
      <c r="E15" s="8"/>
      <c r="F15" s="8"/>
      <c r="G15" s="8"/>
      <c r="H15" s="8"/>
      <c r="I15" s="50"/>
      <c r="J15" s="8" t="s">
        <v>13</v>
      </c>
      <c r="K15" s="24"/>
    </row>
    <row r="16" spans="2:11" ht="12.75">
      <c r="B16" s="19"/>
      <c r="C16" s="8" t="s">
        <v>49</v>
      </c>
      <c r="D16" s="51"/>
      <c r="E16" s="51"/>
      <c r="F16" s="8"/>
      <c r="G16" s="8"/>
      <c r="H16" s="8"/>
      <c r="I16" s="52"/>
      <c r="J16" s="8" t="s">
        <v>14</v>
      </c>
      <c r="K16" s="24"/>
    </row>
    <row r="17" spans="2:11" ht="13.5" thickBot="1">
      <c r="B17" s="53"/>
      <c r="C17" s="54"/>
      <c r="D17" s="55"/>
      <c r="E17" s="55"/>
      <c r="F17" s="54"/>
      <c r="G17" s="54"/>
      <c r="H17" s="54"/>
      <c r="I17" s="56"/>
      <c r="J17" s="54"/>
      <c r="K17" s="57"/>
    </row>
    <row r="18" spans="4:5" ht="13.5" thickTop="1">
      <c r="D18" s="58"/>
      <c r="E18" s="58"/>
    </row>
    <row r="19" spans="4:5" ht="12.75">
      <c r="D19" s="58"/>
      <c r="E19" s="58"/>
    </row>
    <row r="20" spans="3:6" ht="12.75">
      <c r="C20" s="8"/>
      <c r="D20" s="75"/>
      <c r="E20" s="75"/>
      <c r="F20" s="8"/>
    </row>
    <row r="21" spans="3:6" ht="15" customHeight="1">
      <c r="C21" s="76" t="s">
        <v>15</v>
      </c>
      <c r="D21" s="77"/>
      <c r="E21" s="77"/>
      <c r="F21" s="78"/>
    </row>
    <row r="22" spans="3:6" ht="12.75">
      <c r="C22" s="60" t="s">
        <v>16</v>
      </c>
      <c r="D22" s="59" t="s">
        <v>0</v>
      </c>
      <c r="E22" s="61"/>
      <c r="F22" s="62" t="s">
        <v>1</v>
      </c>
    </row>
    <row r="23" spans="3:6" ht="12.75">
      <c r="C23" s="63" t="s">
        <v>17</v>
      </c>
      <c r="D23" s="64" t="s">
        <v>18</v>
      </c>
      <c r="E23" s="65"/>
      <c r="F23" s="66" t="s">
        <v>19</v>
      </c>
    </row>
    <row r="24" spans="3:6" ht="12.75">
      <c r="C24" s="63" t="s">
        <v>20</v>
      </c>
      <c r="D24" s="64" t="s">
        <v>21</v>
      </c>
      <c r="E24" s="64"/>
      <c r="F24" s="66" t="s">
        <v>22</v>
      </c>
    </row>
    <row r="25" spans="3:6" ht="12.75">
      <c r="C25" s="63" t="s">
        <v>23</v>
      </c>
      <c r="D25" s="64" t="s">
        <v>24</v>
      </c>
      <c r="E25" s="64"/>
      <c r="F25" s="66" t="s">
        <v>25</v>
      </c>
    </row>
    <row r="26" spans="3:6" ht="12.75">
      <c r="C26" s="63" t="s">
        <v>26</v>
      </c>
      <c r="D26" s="67" t="s">
        <v>27</v>
      </c>
      <c r="E26" s="67"/>
      <c r="F26" s="66" t="s">
        <v>28</v>
      </c>
    </row>
    <row r="27" spans="3:6" ht="12.75">
      <c r="C27" s="63" t="s">
        <v>29</v>
      </c>
      <c r="D27" s="68" t="s">
        <v>30</v>
      </c>
      <c r="E27" s="68"/>
      <c r="F27" s="69" t="s">
        <v>31</v>
      </c>
    </row>
    <row r="28" spans="3:6" ht="12.75">
      <c r="C28" s="63" t="s">
        <v>32</v>
      </c>
      <c r="D28" s="68" t="s">
        <v>33</v>
      </c>
      <c r="E28" s="68"/>
      <c r="F28" s="69" t="s">
        <v>34</v>
      </c>
    </row>
    <row r="29" spans="3:6" ht="12.75">
      <c r="C29" s="63" t="s">
        <v>35</v>
      </c>
      <c r="D29" s="68" t="s">
        <v>36</v>
      </c>
      <c r="E29" s="68"/>
      <c r="F29" s="69" t="s">
        <v>37</v>
      </c>
    </row>
    <row r="30" spans="3:6" ht="12.75">
      <c r="C30" s="63" t="s">
        <v>38</v>
      </c>
      <c r="D30" s="68" t="s">
        <v>39</v>
      </c>
      <c r="E30" s="68"/>
      <c r="F30" s="69" t="s">
        <v>40</v>
      </c>
    </row>
    <row r="31" spans="3:6" ht="12.75">
      <c r="C31" s="63" t="s">
        <v>41</v>
      </c>
      <c r="D31" s="68" t="s">
        <v>42</v>
      </c>
      <c r="E31" s="68"/>
      <c r="F31" s="69" t="s">
        <v>43</v>
      </c>
    </row>
    <row r="32" spans="3:6" ht="12.75">
      <c r="C32" s="70" t="s">
        <v>44</v>
      </c>
      <c r="D32" s="67" t="s">
        <v>45</v>
      </c>
      <c r="E32" s="67"/>
      <c r="F32" s="66" t="s">
        <v>46</v>
      </c>
    </row>
    <row r="33" spans="3:6" ht="12.75">
      <c r="C33" s="71" t="s">
        <v>47</v>
      </c>
      <c r="D33" s="72">
        <v>0.1</v>
      </c>
      <c r="E33" s="72"/>
      <c r="F33" s="73">
        <v>0.4</v>
      </c>
    </row>
    <row r="34" spans="3:5" ht="12.75">
      <c r="C34" s="74"/>
      <c r="D34" s="64"/>
      <c r="E34" s="64"/>
    </row>
  </sheetData>
  <sheetProtection password="C9F1" sheet="1" objects="1" scenarios="1"/>
  <mergeCells count="3">
    <mergeCell ref="D20:E20"/>
    <mergeCell ref="C21:F21"/>
    <mergeCell ref="D9:E9"/>
  </mergeCells>
  <conditionalFormatting sqref="H10:J12">
    <cfRule type="cellIs" priority="1" dxfId="0" operator="equal" stopIfTrue="1">
      <formula>"NA"</formula>
    </cfRule>
    <cfRule type="cellIs" priority="2" dxfId="1" operator="lessThan" stopIfTrue="1">
      <formula>40</formula>
    </cfRule>
    <cfRule type="cellIs" priority="3" dxfId="2" operator="between" stopIfTrue="1">
      <formula>40</formula>
      <formula>80</formula>
    </cfRule>
  </conditionalFormatting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5" sqref="F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Vermeulen</dc:creator>
  <cp:keywords/>
  <dc:description/>
  <cp:lastModifiedBy>Jan Vermeulen</cp:lastModifiedBy>
  <cp:lastPrinted>2010-06-07T12:08:18Z</cp:lastPrinted>
  <dcterms:created xsi:type="dcterms:W3CDTF">2010-06-04T12:36:38Z</dcterms:created>
  <dcterms:modified xsi:type="dcterms:W3CDTF">2010-06-08T06:56:24Z</dcterms:modified>
  <cp:category/>
  <cp:version/>
  <cp:contentType/>
  <cp:contentStatus/>
</cp:coreProperties>
</file>