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.sharepoint.com/teams/Group.LA58_FDO_FBW-Kwaliteitszorg/Gedeelde documenten/Kwaliteitszorg/2. Facultair niveau/Masterproef/Finale formulieren per opleiding_2022-2023/voorz-secr/"/>
    </mc:Choice>
  </mc:AlternateContent>
  <xr:revisionPtr revIDLastSave="0" documentId="8_{183F44B8-3EDB-4FD1-8978-FCD2BBF088DE}" xr6:coauthVersionLast="47" xr6:coauthVersionMax="47" xr10:uidLastSave="{00000000-0000-0000-0000-000000000000}"/>
  <bookViews>
    <workbookView xWindow="28680" yWindow="-120" windowWidth="29040" windowHeight="15840" xr2:uid="{6297A972-EB1E-4128-A674-E7745F4288C9}"/>
  </bookViews>
  <sheets>
    <sheet name="STUD1" sheetId="1" r:id="rId1"/>
    <sheet name="STUD2" sheetId="4" r:id="rId2"/>
    <sheet name="STUD3" sheetId="5" r:id="rId3"/>
    <sheet name="STUD4" sheetId="6" r:id="rId4"/>
    <sheet name="STUD5" sheetId="7" r:id="rId5"/>
    <sheet name="STUD6" sheetId="8" r:id="rId6"/>
    <sheet name="STUD7" sheetId="10" r:id="rId7"/>
    <sheet name="STUD8" sheetId="13" r:id="rId8"/>
    <sheet name="STUD9" sheetId="14" r:id="rId9"/>
    <sheet name="STUD10" sheetId="11" r:id="rId10"/>
    <sheet name="STUD11" sheetId="12" r:id="rId11"/>
    <sheet name="STUD12" sheetId="9" r:id="rId12"/>
    <sheet name="OVERVIEW ALL STUD" sheetId="3" r:id="rId13"/>
    <sheet name="lists" sheetId="2" state="hidden" r:id="rId14"/>
    <sheet name="Learning outcomes" sheetId="15" r:id="rId15"/>
  </sheets>
  <definedNames>
    <definedName name="_xlnm.Print_Area" localSheetId="12">'OVERVIEW ALL STUD'!$A$1:$I$20</definedName>
    <definedName name="_xlnm.Print_Area" localSheetId="9">STUD10!$A$1:$P$40</definedName>
    <definedName name="_xlnm.Print_Area" localSheetId="10">STUD11!$A$1:$P$40</definedName>
    <definedName name="_xlnm.Print_Area" localSheetId="11">STUD12!$A$1:$P$40</definedName>
    <definedName name="_xlnm.Print_Area" localSheetId="1">STUD2!$A$1:$P$40</definedName>
    <definedName name="_xlnm.Print_Area" localSheetId="2">STUD3!$A$1:$P$40</definedName>
    <definedName name="_xlnm.Print_Area" localSheetId="3">STUD4!$A$1:$P$40</definedName>
    <definedName name="_xlnm.Print_Area" localSheetId="5">STUD6!$A$1:$P$40</definedName>
    <definedName name="_xlnm.Print_Area" localSheetId="6">STUD7!$A$1:$P$40</definedName>
    <definedName name="_xlnm.Print_Area" localSheetId="7">STUD8!$A$1:$P$40</definedName>
    <definedName name="_xlnm.Print_Area" localSheetId="8">STUD9!$A$1:$P$40</definedName>
    <definedName name="_xlnm.Print_Titles" localSheetId="0">STUD1!$1:$11</definedName>
    <definedName name="_xlnm.Print_Titles" localSheetId="9">STUD10!$1:$11</definedName>
    <definedName name="_xlnm.Print_Titles" localSheetId="10">STUD11!$1:$11</definedName>
    <definedName name="_xlnm.Print_Titles" localSheetId="11">STUD12!$1:$11</definedName>
    <definedName name="_xlnm.Print_Titles" localSheetId="1">STUD2!$1:$11</definedName>
    <definedName name="_xlnm.Print_Titles" localSheetId="2">STUD3!$1:$11</definedName>
    <definedName name="_xlnm.Print_Titles" localSheetId="3">STUD4!$1:$11</definedName>
    <definedName name="_xlnm.Print_Titles" localSheetId="4">STUD5!$1:$11</definedName>
    <definedName name="_xlnm.Print_Titles" localSheetId="5">STUD6!$1:$11</definedName>
    <definedName name="_xlnm.Print_Titles" localSheetId="6">STUD7!$1:$11</definedName>
    <definedName name="_xlnm.Print_Titles" localSheetId="7">STUD8!$1:$11</definedName>
    <definedName name="_xlnm.Print_Titles" localSheetId="8">STUD9!$1:$11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N21" i="9" s="1"/>
  <c r="I26" i="12"/>
  <c r="I26" i="11"/>
  <c r="N21" i="11" s="1"/>
  <c r="I26" i="14"/>
  <c r="I26" i="13"/>
  <c r="N21" i="13" s="1"/>
  <c r="I26" i="10"/>
  <c r="N21" i="10" s="1"/>
  <c r="I26" i="8"/>
  <c r="N21" i="8" s="1"/>
  <c r="I26" i="7"/>
  <c r="N21" i="7" s="1"/>
  <c r="I26" i="6"/>
  <c r="N21" i="6" s="1"/>
  <c r="I26" i="5"/>
  <c r="N21" i="5" s="1"/>
  <c r="I26" i="4"/>
  <c r="I37" i="9"/>
  <c r="N29" i="9"/>
  <c r="K17" i="9"/>
  <c r="K18" i="9" s="1"/>
  <c r="I17" i="9"/>
  <c r="I18" i="9" s="1"/>
  <c r="N13" i="9" s="1"/>
  <c r="J6" i="9"/>
  <c r="J5" i="9"/>
  <c r="C5" i="9"/>
  <c r="C2" i="9"/>
  <c r="L1" i="9"/>
  <c r="C1" i="9"/>
  <c r="I37" i="12"/>
  <c r="N29" i="12"/>
  <c r="N21" i="12"/>
  <c r="K17" i="12"/>
  <c r="K18" i="12" s="1"/>
  <c r="I17" i="12"/>
  <c r="I18" i="12" s="1"/>
  <c r="N13" i="12"/>
  <c r="J6" i="12"/>
  <c r="J5" i="12"/>
  <c r="C5" i="12"/>
  <c r="C2" i="12"/>
  <c r="L1" i="12"/>
  <c r="C1" i="12"/>
  <c r="I37" i="11"/>
  <c r="N29" i="11"/>
  <c r="K17" i="11"/>
  <c r="K18" i="11" s="1"/>
  <c r="I17" i="11"/>
  <c r="I18" i="11" s="1"/>
  <c r="N13" i="11"/>
  <c r="J6" i="11"/>
  <c r="J5" i="11"/>
  <c r="C5" i="11"/>
  <c r="C2" i="11"/>
  <c r="L1" i="11"/>
  <c r="C1" i="11"/>
  <c r="I37" i="14"/>
  <c r="N29" i="14"/>
  <c r="N21" i="14"/>
  <c r="K17" i="14"/>
  <c r="K18" i="14" s="1"/>
  <c r="I17" i="14"/>
  <c r="I18" i="14" s="1"/>
  <c r="N13" i="14" s="1"/>
  <c r="J6" i="14"/>
  <c r="J5" i="14"/>
  <c r="C5" i="14"/>
  <c r="C2" i="14"/>
  <c r="L1" i="14"/>
  <c r="C1" i="14"/>
  <c r="I37" i="13"/>
  <c r="N29" i="13"/>
  <c r="K17" i="13"/>
  <c r="K18" i="13" s="1"/>
  <c r="I17" i="13"/>
  <c r="I18" i="13" s="1"/>
  <c r="N13" i="13" s="1"/>
  <c r="J6" i="13"/>
  <c r="J5" i="13"/>
  <c r="C5" i="13"/>
  <c r="C2" i="13"/>
  <c r="L1" i="13"/>
  <c r="C1" i="13"/>
  <c r="I37" i="10"/>
  <c r="N29" i="10"/>
  <c r="K17" i="10"/>
  <c r="K18" i="10" s="1"/>
  <c r="I17" i="10"/>
  <c r="I18" i="10" s="1"/>
  <c r="N13" i="10" s="1"/>
  <c r="J6" i="10"/>
  <c r="J5" i="10"/>
  <c r="C5" i="10"/>
  <c r="C2" i="10"/>
  <c r="L1" i="10"/>
  <c r="C1" i="10"/>
  <c r="I37" i="8"/>
  <c r="N29" i="8"/>
  <c r="K17" i="8"/>
  <c r="K18" i="8" s="1"/>
  <c r="I17" i="8"/>
  <c r="I18" i="8" s="1"/>
  <c r="N13" i="8"/>
  <c r="J6" i="8"/>
  <c r="J5" i="8"/>
  <c r="C5" i="8"/>
  <c r="C2" i="8"/>
  <c r="L1" i="8"/>
  <c r="C1" i="8"/>
  <c r="I37" i="7"/>
  <c r="N29" i="7"/>
  <c r="K17" i="7"/>
  <c r="K18" i="7" s="1"/>
  <c r="I17" i="7"/>
  <c r="I18" i="7" s="1"/>
  <c r="N13" i="7" s="1"/>
  <c r="J6" i="7"/>
  <c r="J5" i="7"/>
  <c r="C5" i="7"/>
  <c r="C2" i="7"/>
  <c r="L1" i="7"/>
  <c r="C1" i="7"/>
  <c r="I37" i="6"/>
  <c r="N29" i="6"/>
  <c r="K17" i="6"/>
  <c r="K18" i="6" s="1"/>
  <c r="I17" i="6"/>
  <c r="I18" i="6" s="1"/>
  <c r="N13" i="6" s="1"/>
  <c r="J6" i="6"/>
  <c r="J5" i="6"/>
  <c r="C5" i="6"/>
  <c r="C2" i="6"/>
  <c r="L1" i="6"/>
  <c r="C1" i="6"/>
  <c r="I37" i="5"/>
  <c r="N29" i="5"/>
  <c r="K17" i="5"/>
  <c r="K18" i="5" s="1"/>
  <c r="I17" i="5"/>
  <c r="I18" i="5" s="1"/>
  <c r="N13" i="5" s="1"/>
  <c r="J6" i="5"/>
  <c r="J5" i="5"/>
  <c r="C5" i="5"/>
  <c r="C2" i="5"/>
  <c r="L1" i="5"/>
  <c r="C1" i="5"/>
  <c r="F33" i="9" l="1"/>
  <c r="F34" i="9" s="1"/>
  <c r="F35" i="9" s="1"/>
  <c r="N37" i="9" s="1"/>
  <c r="F33" i="12"/>
  <c r="F34" i="12" s="1"/>
  <c r="F35" i="12" s="1"/>
  <c r="N37" i="12" s="1"/>
  <c r="F33" i="11"/>
  <c r="F34" i="11" s="1"/>
  <c r="F35" i="11" s="1"/>
  <c r="N37" i="11" s="1"/>
  <c r="F33" i="14"/>
  <c r="F34" i="14" s="1"/>
  <c r="F35" i="14" s="1"/>
  <c r="N37" i="14" s="1"/>
  <c r="F33" i="13"/>
  <c r="F34" i="13" s="1"/>
  <c r="F35" i="13" s="1"/>
  <c r="N37" i="13" s="1"/>
  <c r="F33" i="10"/>
  <c r="F34" i="10" s="1"/>
  <c r="F35" i="10" s="1"/>
  <c r="N37" i="10" s="1"/>
  <c r="F33" i="8"/>
  <c r="F34" i="8" s="1"/>
  <c r="F35" i="8" s="1"/>
  <c r="N37" i="8" s="1"/>
  <c r="F33" i="7"/>
  <c r="F34" i="7" s="1"/>
  <c r="F35" i="7" s="1"/>
  <c r="N37" i="7" s="1"/>
  <c r="F33" i="6"/>
  <c r="F34" i="6" s="1"/>
  <c r="F35" i="6" s="1"/>
  <c r="N37" i="6" s="1"/>
  <c r="F33" i="5"/>
  <c r="F34" i="5" s="1"/>
  <c r="F35" i="5" s="1"/>
  <c r="N37" i="5" s="1"/>
  <c r="C5" i="4"/>
  <c r="H15" i="3" l="1"/>
  <c r="H14" i="3"/>
  <c r="H13" i="3"/>
  <c r="H12" i="3"/>
  <c r="H11" i="3"/>
  <c r="H10" i="3"/>
  <c r="H9" i="3"/>
  <c r="H8" i="3"/>
  <c r="H7" i="3"/>
  <c r="H6" i="3"/>
  <c r="H5" i="3"/>
  <c r="H4" i="3"/>
  <c r="I37" i="4"/>
  <c r="N29" i="4"/>
  <c r="N21" i="4"/>
  <c r="K17" i="4"/>
  <c r="K18" i="4" s="1"/>
  <c r="I17" i="4"/>
  <c r="I18" i="4" s="1"/>
  <c r="N13" i="4" s="1"/>
  <c r="I37" i="1"/>
  <c r="F33" i="4" l="1"/>
  <c r="F34" i="4" s="1"/>
  <c r="F35" i="4" s="1"/>
  <c r="N37" i="4" s="1"/>
  <c r="B1" i="3"/>
  <c r="L1" i="4"/>
  <c r="C2" i="4"/>
  <c r="C1" i="4"/>
  <c r="B18" i="3" l="1"/>
  <c r="J6" i="4"/>
  <c r="J5" i="4"/>
  <c r="I26" i="1" l="1"/>
  <c r="K17" i="1"/>
  <c r="I17" i="1"/>
  <c r="E19" i="3" l="1"/>
  <c r="E18" i="3"/>
  <c r="B19" i="3"/>
  <c r="B20" i="3"/>
  <c r="I15" i="3" l="1"/>
  <c r="I14" i="3"/>
  <c r="I13" i="3"/>
  <c r="I12" i="3"/>
  <c r="I11" i="3"/>
  <c r="I10" i="3"/>
  <c r="I9" i="3"/>
  <c r="I8" i="3"/>
  <c r="I7" i="3"/>
  <c r="I6" i="3"/>
  <c r="I5" i="3"/>
  <c r="G15" i="3"/>
  <c r="F15" i="3"/>
  <c r="E15" i="3"/>
  <c r="D15" i="3"/>
  <c r="G14" i="3"/>
  <c r="F14" i="3"/>
  <c r="E14" i="3"/>
  <c r="D14" i="3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E6" i="3"/>
  <c r="D6" i="3"/>
  <c r="D5" i="3"/>
  <c r="G5" i="3"/>
  <c r="F5" i="3"/>
  <c r="E5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4" i="3"/>
  <c r="B13" i="3"/>
  <c r="B12" i="3"/>
  <c r="B11" i="3"/>
  <c r="B10" i="3"/>
  <c r="B9" i="3"/>
  <c r="B8" i="3"/>
  <c r="B7" i="3"/>
  <c r="B6" i="3"/>
  <c r="B5" i="3"/>
  <c r="B4" i="3"/>
  <c r="N29" i="1" l="1"/>
  <c r="F4" i="3" s="1"/>
  <c r="N21" i="1"/>
  <c r="E4" i="3" s="1"/>
  <c r="K18" i="1" l="1"/>
  <c r="I18" i="1"/>
  <c r="N13" i="1" l="1"/>
  <c r="F33" i="1" l="1"/>
  <c r="F34" i="1" s="1"/>
  <c r="F35" i="1" s="1"/>
  <c r="N37" i="1" s="1"/>
  <c r="D4" i="3"/>
  <c r="G4" i="3" l="1"/>
  <c r="I4" i="3" l="1"/>
</calcChain>
</file>

<file path=xl/sharedStrings.xml><?xml version="1.0" encoding="utf-8"?>
<sst xmlns="http://schemas.openxmlformats.org/spreadsheetml/2006/main" count="924" uniqueCount="124">
  <si>
    <t>Academic year:</t>
  </si>
  <si>
    <t>2022-2023</t>
  </si>
  <si>
    <t>Examination period</t>
  </si>
  <si>
    <t>first semester exam periode - January</t>
  </si>
  <si>
    <t>PW</t>
  </si>
  <si>
    <t>masterproef</t>
  </si>
  <si>
    <t>Date:</t>
  </si>
  <si>
    <t>JURY</t>
  </si>
  <si>
    <t>Name student:</t>
  </si>
  <si>
    <t>NAME</t>
  </si>
  <si>
    <t>PRESENT</t>
  </si>
  <si>
    <t>FORM</t>
  </si>
  <si>
    <t>Programme</t>
  </si>
  <si>
    <t>chairman:</t>
  </si>
  <si>
    <t>secretary:</t>
  </si>
  <si>
    <t>Title Dissertation</t>
  </si>
  <si>
    <t>promotor 1:</t>
  </si>
  <si>
    <t>promotor 2:</t>
  </si>
  <si>
    <t>commissioner 1:</t>
  </si>
  <si>
    <t xml:space="preserve">commissioner 2: </t>
  </si>
  <si>
    <t>MASTER'S DISSERTATION REPORT - READING COMMISSIONERS</t>
  </si>
  <si>
    <t>Commissioner 1</t>
  </si>
  <si>
    <t>Commissioner 2</t>
  </si>
  <si>
    <t>TOTAL COMMISSIONERS</t>
  </si>
  <si>
    <t>Problem statement (15%)</t>
  </si>
  <si>
    <t>/15</t>
  </si>
  <si>
    <t>/40</t>
  </si>
  <si>
    <t>Collecting and analysing data (30%)</t>
  </si>
  <si>
    <t>/30</t>
  </si>
  <si>
    <t>Framing results and associated implications (30%)</t>
  </si>
  <si>
    <t>Scientific reporting (25%)</t>
  </si>
  <si>
    <t>/25</t>
  </si>
  <si>
    <t>/100</t>
  </si>
  <si>
    <t>MASTER'S DISSERTATION (LEARNING) PROCESS - PROMOTOR</t>
  </si>
  <si>
    <t>Promotors</t>
  </si>
  <si>
    <t>TOTAL PROMOTOR</t>
  </si>
  <si>
    <t>Problem statement (10%)</t>
  </si>
  <si>
    <t>/10</t>
  </si>
  <si>
    <t>Collecting and analysing data (25%)</t>
  </si>
  <si>
    <t>Framing results and associated implications (25%)</t>
  </si>
  <si>
    <t>Scientific reporting (20%)</t>
  </si>
  <si>
    <t>/20</t>
  </si>
  <si>
    <t>Skills (20%)</t>
  </si>
  <si>
    <t>PRESENTATION and DEFENCE</t>
  </si>
  <si>
    <t>Entire jury</t>
  </si>
  <si>
    <t>TOTAL DEFENCE</t>
  </si>
  <si>
    <t>Presenting the scientific work (10%)</t>
  </si>
  <si>
    <t>Oral defence of the scientific work (20%)</t>
  </si>
  <si>
    <t>FINAL RESULT</t>
  </si>
  <si>
    <t>Total score (/100)</t>
  </si>
  <si>
    <t>Deviation calculated score</t>
  </si>
  <si>
    <t>Total score (/20)</t>
  </si>
  <si>
    <t>Motivation if yes:</t>
  </si>
  <si>
    <t>Final score (/20) - Rounded</t>
  </si>
  <si>
    <t>FINAL SCORE MASTER'S DISSERTATION</t>
  </si>
  <si>
    <t>Qualitative feedback</t>
  </si>
  <si>
    <t>Examination period:</t>
  </si>
  <si>
    <t>PROGR:</t>
  </si>
  <si>
    <t>Name student</t>
  </si>
  <si>
    <t>Titel master's dissertation</t>
  </si>
  <si>
    <t>SCORES</t>
  </si>
  <si>
    <t>total score (/20)</t>
  </si>
  <si>
    <t>deviation</t>
  </si>
  <si>
    <t>FINAL SCORE (/20)</t>
  </si>
  <si>
    <t>commissoners (/40)</t>
  </si>
  <si>
    <t>promotor 
(/30)</t>
  </si>
  <si>
    <t>defence 
(/30)</t>
  </si>
  <si>
    <t>ACJ:</t>
  </si>
  <si>
    <t>Chairman:</t>
  </si>
  <si>
    <t>Ex period:</t>
  </si>
  <si>
    <t>Secretary:</t>
  </si>
  <si>
    <t>ACJ</t>
  </si>
  <si>
    <t>Opleiding</t>
  </si>
  <si>
    <t>ex periode</t>
  </si>
  <si>
    <t>aanw</t>
  </si>
  <si>
    <t>MSc in de bio-ingenieurswetenschappen: bos- en natuurbeheer</t>
  </si>
  <si>
    <t>Yes</t>
  </si>
  <si>
    <t>2023-2024</t>
  </si>
  <si>
    <t>MSc in Bioscience Engineering: Cell and Gene Biotechnology</t>
  </si>
  <si>
    <t>second semester exam period - June</t>
  </si>
  <si>
    <t>No</t>
  </si>
  <si>
    <t>2024-2025</t>
  </si>
  <si>
    <t>MSc in de bio-ingenieurswetenschappen: chemie en bioprocestechnologie</t>
  </si>
  <si>
    <t>resit exam period - September</t>
  </si>
  <si>
    <t>2025-2026</t>
  </si>
  <si>
    <t>MSc in de bio-ingenieurswetenschappen: landbouwkunde</t>
  </si>
  <si>
    <t>MSc in de bio-ingenieurswetenschappen: land, water en klimaat</t>
  </si>
  <si>
    <t>MSc in de bio-ingenieurswetenschappen: levensmiddelenwetenschappen en voeding</t>
  </si>
  <si>
    <t>MSc in de bio-ingenieurswetenschappen: milieutechnologie</t>
  </si>
  <si>
    <t>MSc in Bioinformatics bioscience engineering</t>
  </si>
  <si>
    <t>MSc in de biowetenschappen: land- en tuinbouwkunde</t>
  </si>
  <si>
    <t>MSc in de biowetenschappen: voedingsindustrie</t>
  </si>
  <si>
    <t>MSc in de industriële wetenschappen: biochemie</t>
  </si>
  <si>
    <t>MSc in de bio-industriële wetenschappen: circulaire bioprocestechnologie</t>
  </si>
  <si>
    <t>MSc in Environmental Science and Technology</t>
  </si>
  <si>
    <t>MSc in Food Technology (interuniversitair)</t>
  </si>
  <si>
    <t>MSc in Aquaculture</t>
  </si>
  <si>
    <t>Learning outcome</t>
  </si>
  <si>
    <t>Bio-engineer (EN)</t>
  </si>
  <si>
    <t>Establish a well-defined research problem</t>
  </si>
  <si>
    <t>Formulate clear research questions</t>
  </si>
  <si>
    <t xml:space="preserve">Establish a suitable methodology in accordance with the prevailing scientific standards of the research field </t>
  </si>
  <si>
    <t>Systematically collect, search, critically interpret and integrate scientific literature</t>
  </si>
  <si>
    <t xml:space="preserve">Collect data in an accurate way (existing and/or obtained through personal laboratory and/or fieldwork and/or surveys) </t>
  </si>
  <si>
    <t>Process data in a correct way</t>
  </si>
  <si>
    <t>Analyze data critically in a scientific context</t>
  </si>
  <si>
    <t>Adjust independently the research process based on feedback from experts and critical self-assessment</t>
  </si>
  <si>
    <t>Summarize and present data in a concise manner</t>
  </si>
  <si>
    <t>Write a report on scientific and technical information, materials and methods, results and findings, critical interpretation and decision-making</t>
  </si>
  <si>
    <t>Handle a problem critically, creatively from an engineering perspective with attention for ethical, social, international and sustainability aspects</t>
  </si>
  <si>
    <t xml:space="preserve">Act according to the principles and good practices of scientific integrity </t>
  </si>
  <si>
    <t>Show independence, motivation, commitment, a drive for innovativeness and creativity, initiative and perseverance to achieve learning outcomes 1 to 12</t>
  </si>
  <si>
    <t>Present, defend and frame the research results vis-à-vis peers and experts</t>
  </si>
  <si>
    <t>EN MASTERS FBW (not bio-ir)</t>
  </si>
  <si>
    <t>Formulate clear research questions and/or hypotheses</t>
  </si>
  <si>
    <t>Handle a problem critically, creatively, quantitavely with attention for ethical, social, international and sustainability aspects</t>
  </si>
  <si>
    <t>Industrieel ingenieur (EN)</t>
  </si>
  <si>
    <t>Describe a well-defined research problem</t>
  </si>
  <si>
    <t xml:space="preserve">Apply a suitable methodology in accordance with the prevailing scientific standards of the research field </t>
  </si>
  <si>
    <t>Adjust the research process based on feedback from experts and critical self-assessment</t>
  </si>
  <si>
    <t>Handle a problem critically and solution-oriented from an engineering perspective with attention for ethical, social, international and sustainability aspects</t>
  </si>
  <si>
    <t>Show independence, motivation, commitment, result-oriented thinking, initiative and perseverance to achieve learning outcomes 1 to 12</t>
  </si>
  <si>
    <t>International MSc in Sustainable and Innovative Natural Resource Management</t>
  </si>
  <si>
    <t>MSc in Nutrition and Food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</si>
</sst>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ddd\ d\ mmmm\ 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medium">
        <color indexed="64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9.9948118533890809E-2"/>
      </bottom>
      <diagonal/>
    </border>
    <border>
      <left/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rgb="FF7F7F7F"/>
      </bottom>
      <diagonal/>
    </border>
    <border>
      <left style="medium">
        <color indexed="64"/>
      </left>
      <right style="medium">
        <color rgb="FF7F7F7F"/>
      </right>
      <top/>
      <bottom/>
      <diagonal/>
    </border>
    <border>
      <left style="medium">
        <color indexed="64"/>
      </left>
      <right style="medium">
        <color rgb="FF7F7F7F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right" vertical="top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1" fillId="0" borderId="2" xfId="0" applyFont="1" applyBorder="1"/>
    <xf numFmtId="0" fontId="1" fillId="0" borderId="1" xfId="0" applyFont="1" applyBorder="1"/>
    <xf numFmtId="0" fontId="0" fillId="0" borderId="11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/>
    <xf numFmtId="0" fontId="3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3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0" xfId="0" quotePrefix="1"/>
    <xf numFmtId="0" fontId="0" fillId="0" borderId="4" xfId="0" applyBorder="1"/>
    <xf numFmtId="0" fontId="0" fillId="0" borderId="6" xfId="0" applyBorder="1"/>
    <xf numFmtId="0" fontId="0" fillId="0" borderId="6" xfId="0" quotePrefix="1" applyBorder="1"/>
    <xf numFmtId="0" fontId="0" fillId="0" borderId="7" xfId="0" applyBorder="1"/>
    <xf numFmtId="0" fontId="0" fillId="0" borderId="0" xfId="0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9" xfId="0" applyBorder="1"/>
    <xf numFmtId="0" fontId="8" fillId="6" borderId="0" xfId="0" applyFont="1" applyFill="1"/>
    <xf numFmtId="0" fontId="8" fillId="0" borderId="0" xfId="0" applyFont="1" applyAlignment="1">
      <alignment horizontal="left"/>
    </xf>
    <xf numFmtId="0" fontId="3" fillId="0" borderId="35" xfId="0" applyFont="1" applyBorder="1"/>
    <xf numFmtId="0" fontId="3" fillId="0" borderId="37" xfId="0" applyFont="1" applyBorder="1"/>
    <xf numFmtId="0" fontId="0" fillId="0" borderId="0" xfId="0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12" fillId="0" borderId="58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0" fillId="7" borderId="0" xfId="0" applyFill="1"/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3" borderId="6" xfId="0" applyFill="1" applyBorder="1" applyProtection="1">
      <protection locked="0"/>
    </xf>
    <xf numFmtId="0" fontId="3" fillId="0" borderId="4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12" fillId="0" borderId="0" xfId="0" applyFont="1"/>
    <xf numFmtId="0" fontId="13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8" borderId="6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0" borderId="68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top" wrapText="1"/>
    </xf>
    <xf numFmtId="0" fontId="15" fillId="0" borderId="69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top" wrapText="1"/>
    </xf>
    <xf numFmtId="0" fontId="16" fillId="8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3" borderId="12" xfId="0" applyFill="1" applyBorder="1" applyProtection="1">
      <protection locked="0"/>
    </xf>
    <xf numFmtId="0" fontId="16" fillId="8" borderId="4" xfId="0" applyFont="1" applyFill="1" applyBorder="1" applyAlignment="1">
      <alignment wrapText="1"/>
    </xf>
    <xf numFmtId="0" fontId="16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6" fillId="0" borderId="7" xfId="0" applyFont="1" applyBorder="1" applyAlignment="1">
      <alignment wrapText="1"/>
    </xf>
    <xf numFmtId="14" fontId="3" fillId="2" borderId="6" xfId="0" applyNumberFormat="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4" borderId="9" xfId="0" applyFont="1" applyFill="1" applyBorder="1" applyAlignment="1" applyProtection="1">
      <alignment horizontal="right" vertical="center"/>
      <protection locked="0"/>
    </xf>
    <xf numFmtId="0" fontId="9" fillId="0" borderId="4" xfId="0" quotePrefix="1" applyFont="1" applyBorder="1" applyAlignment="1">
      <alignment vertical="center"/>
    </xf>
    <xf numFmtId="0" fontId="9" fillId="0" borderId="7" xfId="0" quotePrefix="1" applyFont="1" applyBorder="1" applyAlignment="1">
      <alignment vertical="center"/>
    </xf>
    <xf numFmtId="0" fontId="9" fillId="5" borderId="0" xfId="0" applyFont="1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Alignment="1">
      <alignment vertical="center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10" fillId="4" borderId="9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 applyProtection="1">
      <alignment vertical="top"/>
      <protection locked="0"/>
    </xf>
    <xf numFmtId="0" fontId="12" fillId="0" borderId="56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</cellXfs>
  <cellStyles count="1">
    <cellStyle name="Standaard" xfId="0" builtinId="0"/>
  </cellStyles>
  <dxfs count="308">
    <dxf>
      <font>
        <strike val="0"/>
        <color theme="1"/>
      </font>
    </dxf>
    <dxf>
      <font>
        <color auto="1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color theme="0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0" tint="-4.9989318521683403E-2"/>
      </font>
    </dxf>
    <dxf>
      <font>
        <color theme="2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  <dxf>
      <font>
        <color theme="0" tint="-4.9989318521683403E-2"/>
      </font>
    </dxf>
    <dxf>
      <font>
        <b/>
        <i val="0"/>
        <color rgb="FFFF0000"/>
      </font>
    </dxf>
    <dxf>
      <font>
        <strike/>
        <color theme="5" tint="-0.24994659260841701"/>
      </font>
    </dxf>
    <dxf>
      <font>
        <strike val="0"/>
        <color theme="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rgb="FFFF0000"/>
      </font>
    </dxf>
    <dxf>
      <font>
        <strike/>
        <color theme="5" tint="-0.24994659260841701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75C4-9E48-4D64-B35F-4D9A3E9844BB}">
  <dimension ref="A1:T40"/>
  <sheetViews>
    <sheetView showGridLines="0" tabSelected="1" zoomScale="90" zoomScaleNormal="90" workbookViewId="0">
      <selection activeCell="U2" sqref="U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  <col min="18" max="20" width="0" hidden="1" customWidth="1"/>
  </cols>
  <sheetData>
    <row r="1" spans="1:20" ht="15.75" x14ac:dyDescent="0.25">
      <c r="A1" s="1"/>
      <c r="B1" s="2" t="s">
        <v>0</v>
      </c>
      <c r="C1" s="117" t="s">
        <v>77</v>
      </c>
      <c r="D1" s="117"/>
      <c r="E1" s="117"/>
      <c r="F1" s="118"/>
      <c r="J1" s="5"/>
      <c r="K1" s="4" t="s">
        <v>2</v>
      </c>
      <c r="L1" s="103"/>
      <c r="M1" s="103"/>
      <c r="N1" s="103"/>
      <c r="O1" s="103"/>
      <c r="P1" s="103"/>
      <c r="R1" s="71" t="s">
        <v>4</v>
      </c>
      <c r="S1" s="71" t="s">
        <v>5</v>
      </c>
      <c r="T1" s="71"/>
    </row>
    <row r="2" spans="1:20" ht="16.5" thickBot="1" x14ac:dyDescent="0.3">
      <c r="A2" s="15"/>
      <c r="B2" s="6" t="s">
        <v>6</v>
      </c>
      <c r="C2" s="100"/>
      <c r="D2" s="101"/>
      <c r="E2" s="101"/>
      <c r="F2" s="102"/>
    </row>
    <row r="3" spans="1:20" ht="15" customHeight="1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20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20" ht="17.25" customHeight="1" x14ac:dyDescent="0.25">
      <c r="A5" s="3"/>
      <c r="B5" s="4" t="s">
        <v>12</v>
      </c>
      <c r="C5" s="119"/>
      <c r="D5" s="119"/>
      <c r="E5" s="119"/>
      <c r="F5" s="120"/>
      <c r="H5" s="18"/>
      <c r="I5" s="20" t="s">
        <v>13</v>
      </c>
      <c r="J5" s="136"/>
      <c r="K5" s="136"/>
      <c r="L5" s="136"/>
      <c r="M5" s="136"/>
      <c r="N5" s="136"/>
      <c r="O5" s="72"/>
      <c r="P5" s="73"/>
    </row>
    <row r="6" spans="1:20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/>
      <c r="K6" s="136"/>
      <c r="L6" s="136"/>
      <c r="M6" s="136"/>
      <c r="N6" s="136"/>
      <c r="O6" s="72"/>
      <c r="P6" s="73"/>
    </row>
    <row r="7" spans="1:20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20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20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20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20" ht="8.25" customHeight="1" thickBot="1" x14ac:dyDescent="0.3"/>
    <row r="12" spans="1:20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20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20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20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20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idden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5.75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3.7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MXLL4a8H4R4K9ELInJL5W00FtBx+8/iPBuhAKKI52U3IBBV9SQO/TirD/jVIZaOlzys+nmIZYfvuED0eAZ6HUg==" saltValue="aPqXWyyIJGSTXBpqB/k79g==" spinCount="100000" sheet="1" objects="1" scenarios="1"/>
  <mergeCells count="24">
    <mergeCell ref="A40:P40"/>
    <mergeCell ref="H3:P3"/>
    <mergeCell ref="J5:N5"/>
    <mergeCell ref="J6:N6"/>
    <mergeCell ref="J7:N7"/>
    <mergeCell ref="J8:N8"/>
    <mergeCell ref="J9:N9"/>
    <mergeCell ref="J10:N10"/>
    <mergeCell ref="I37:M37"/>
    <mergeCell ref="C2:F2"/>
    <mergeCell ref="L1:P1"/>
    <mergeCell ref="A8:F10"/>
    <mergeCell ref="J4:N4"/>
    <mergeCell ref="N37:O37"/>
    <mergeCell ref="P29:P30"/>
    <mergeCell ref="N21:O22"/>
    <mergeCell ref="P21:P22"/>
    <mergeCell ref="N13:O14"/>
    <mergeCell ref="P13:P14"/>
    <mergeCell ref="C4:F4"/>
    <mergeCell ref="C5:F6"/>
    <mergeCell ref="N29:O30"/>
    <mergeCell ref="H35:P36"/>
    <mergeCell ref="C1:F1"/>
  </mergeCells>
  <conditionalFormatting sqref="F37:I37">
    <cfRule type="cellIs" dxfId="307" priority="22" operator="equal">
      <formula>0</formula>
    </cfRule>
  </conditionalFormatting>
  <conditionalFormatting sqref="I13 K13">
    <cfRule type="cellIs" dxfId="306" priority="20" operator="greaterThan">
      <formula>15</formula>
    </cfRule>
    <cfRule type="cellIs" dxfId="305" priority="21" operator="lessThan">
      <formula>7.5</formula>
    </cfRule>
  </conditionalFormatting>
  <conditionalFormatting sqref="I14:I15 K14:K15">
    <cfRule type="cellIs" dxfId="304" priority="18" operator="greaterThan">
      <formula>30</formula>
    </cfRule>
    <cfRule type="cellIs" dxfId="303" priority="19" operator="lessThan">
      <formula>15</formula>
    </cfRule>
  </conditionalFormatting>
  <conditionalFormatting sqref="I16 K16 I22:I23">
    <cfRule type="cellIs" dxfId="302" priority="16" operator="greaterThan">
      <formula>25</formula>
    </cfRule>
    <cfRule type="cellIs" dxfId="301" priority="17" operator="lessThanOrEqual">
      <formula>12.4</formula>
    </cfRule>
  </conditionalFormatting>
  <conditionalFormatting sqref="I18 K18">
    <cfRule type="cellIs" dxfId="300" priority="6" operator="greaterThan">
      <formula>40</formula>
    </cfRule>
    <cfRule type="cellIs" dxfId="299" priority="7" operator="between">
      <formula>0.1</formula>
      <formula>19.9</formula>
    </cfRule>
  </conditionalFormatting>
  <conditionalFormatting sqref="I21 I29">
    <cfRule type="cellIs" dxfId="298" priority="12" operator="greaterThan">
      <formula>10</formula>
    </cfRule>
    <cfRule type="cellIs" dxfId="297" priority="13" operator="lessThan">
      <formula>5</formula>
    </cfRule>
  </conditionalFormatting>
  <conditionalFormatting sqref="I24:I25 I30">
    <cfRule type="cellIs" dxfId="296" priority="14" operator="greaterThan">
      <formula>20</formula>
    </cfRule>
    <cfRule type="cellIs" dxfId="295" priority="15" operator="lessThan">
      <formula>10</formula>
    </cfRule>
  </conditionalFormatting>
  <conditionalFormatting sqref="I26">
    <cfRule type="cellIs" dxfId="294" priority="4" operator="greaterThan">
      <formula>100</formula>
    </cfRule>
    <cfRule type="cellIs" dxfId="293" priority="5" operator="between">
      <formula>0.1</formula>
      <formula>49.9</formula>
    </cfRule>
  </conditionalFormatting>
  <conditionalFormatting sqref="N13:O14">
    <cfRule type="cellIs" dxfId="292" priority="10" operator="greaterThan">
      <formula>40</formula>
    </cfRule>
    <cfRule type="cellIs" dxfId="291" priority="11" operator="between">
      <formula>19.9</formula>
      <formula>0.5</formula>
    </cfRule>
  </conditionalFormatting>
  <conditionalFormatting sqref="N21:O22 N29:O30">
    <cfRule type="cellIs" dxfId="290" priority="8" operator="greaterThan">
      <formula>30</formula>
    </cfRule>
    <cfRule type="cellIs" dxfId="289" priority="9" operator="between">
      <formula>0.5</formula>
      <formula>14.9</formula>
    </cfRule>
  </conditionalFormatting>
  <conditionalFormatting sqref="N37:O37">
    <cfRule type="cellIs" dxfId="288" priority="1" operator="equal">
      <formula>"fill in"</formula>
    </cfRule>
    <cfRule type="cellIs" dxfId="287" priority="2" operator="greaterThan">
      <formula>20</formula>
    </cfRule>
    <cfRule type="cellIs" dxfId="286" priority="3" operator="between">
      <formula>0.1</formula>
      <formula>9.9</formula>
    </cfRule>
  </conditionalFormatting>
  <dataValidations count="7">
    <dataValidation allowBlank="1" showInputMessage="1" showErrorMessage="1" promptTitle="Titel masterproef" prompt="Vul de titel van de masterproef in" sqref="C7" xr:uid="{0C80AFE7-476A-44CA-88A7-4BFED2802DFE}"/>
    <dataValidation allowBlank="1" showInputMessage="1" showErrorMessage="1" promptTitle="ACJ" prompt="Vul het huidig academiejaar in: 20XX-20YY" sqref="D3" xr:uid="{3286C6C4-57F7-48CA-8FB5-6DF7019AD30C}"/>
    <dataValidation allowBlank="1" showInputMessage="1" showErrorMessage="1" promptTitle="ACJ" prompt="Fill in the current academic year: 20XX-20YY" sqref="C1:F1" xr:uid="{E88CB688-8B59-4B07-9B7A-0FE78A0AD650}"/>
    <dataValidation allowBlank="1" showInputMessage="1" showErrorMessage="1" promptTitle="date defence" prompt="Fill in the defence date" sqref="C2:F2" xr:uid="{7D3968B0-DA08-4D28-ABA6-6043EDBF62F0}"/>
    <dataValidation allowBlank="1" showInputMessage="1" showErrorMessage="1" promptTitle="Student" prompt="Fill in the student's name" sqref="C4:F4" xr:uid="{F84523B5-C8CC-40DF-987E-8ED84CA780C5}"/>
    <dataValidation allowBlank="1" showInputMessage="1" showErrorMessage="1" promptTitle="Titel dissertation" prompt="Fill in the title of the master's dissertation" sqref="A8:F10" xr:uid="{C911AA0B-BDBA-43FD-BC32-F9F07492F516}"/>
    <dataValidation allowBlank="1" showInputMessage="1" showErrorMessage="1" promptTitle="name" prompt="fill in the name" sqref="J5:N10" xr:uid="{614EE7DD-82C5-44BB-81CF-CD7CD59732CB}"/>
  </dataValidations>
  <pageMargins left="0.11811023622047245" right="0.11811023622047245" top="0.94488188976377963" bottom="0" header="0.19685039370078741" footer="0"/>
  <pageSetup paperSize="9" orientation="landscape" r:id="rId1"/>
  <headerFooter>
    <oddHeader>&amp;L&amp;8&amp;G&amp;R
BEOORDELINGSFORMULIER MASTERPROEF BIO-INGENIEUR - VOORZITTER &amp; SECRETARIS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DA743CB-26F1-45A9-8B7A-68C6ED7730B0}">
          <x14:formula1>
            <xm:f>lists!$D$2:$D$3</xm:f>
          </x14:formula1>
          <xm:sqref>K33</xm:sqref>
        </x14:dataValidation>
        <x14:dataValidation type="list" allowBlank="1" showInputMessage="1" showErrorMessage="1" promptTitle="programme" prompt="Select the programme from the list" xr:uid="{BF84979D-3BA4-4B1F-8BA8-667FC6F84D00}">
          <x14:formula1>
            <xm:f>lists!$B$2:$B$18</xm:f>
          </x14:formula1>
          <xm:sqref>C5:F6</xm:sqref>
        </x14:dataValidation>
        <x14:dataValidation type="list" showInputMessage="1" showErrorMessage="1" promptTitle="Examination period" prompt="Fill in the examination period" xr:uid="{EDC4CE06-4FCE-469A-934C-255CC59C2609}">
          <x14:formula1>
            <xm:f>lists!$C$2:$C$4</xm:f>
          </x14:formula1>
          <xm:sqref>L1:P1</xm:sqref>
        </x14:dataValidation>
        <x14:dataValidation type="list" allowBlank="1" showInputMessage="1" showErrorMessage="1" prompt="is the jury member present?" xr:uid="{972C3048-DC87-4B22-986D-FD52370A1A55}">
          <x14:formula1>
            <xm:f>lists!$D$2:$D$3</xm:f>
          </x14:formula1>
          <xm:sqref>O5:O10</xm:sqref>
        </x14:dataValidation>
        <x14:dataValidation type="list" allowBlank="1" showInputMessage="1" showErrorMessage="1" prompt="is the form present?" xr:uid="{2AEAC584-DB34-4C16-9B40-E947CABD8C2D}">
          <x14:formula1>
            <xm:f>lists!$D$2:$D$3</xm:f>
          </x14:formula1>
          <xm:sqref>P5:P10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5C3B-B0A8-4485-A2DA-C046EACCB50C}">
  <dimension ref="A1:P40"/>
  <sheetViews>
    <sheetView showGridLines="0" zoomScale="90" zoomScaleNormal="90" workbookViewId="0">
      <selection activeCell="R2" sqref="R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FETYmEaytmeTu8Ps7DBUvLuGTbRSg22XckdokHOpMVEn7Y+hogF2JXoQmAiFB4e74kn0jwXccLxO5+GmXsOsLg==" saltValue="ddR8rWAs9+nSReYSIM1uVg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85" priority="25" operator="equal">
      <formula>0</formula>
    </cfRule>
  </conditionalFormatting>
  <conditionalFormatting sqref="F37:I37">
    <cfRule type="cellIs" dxfId="84" priority="24" operator="equal">
      <formula>0</formula>
    </cfRule>
  </conditionalFormatting>
  <conditionalFormatting sqref="I13 K13">
    <cfRule type="cellIs" dxfId="83" priority="22" operator="greaterThan">
      <formula>15</formula>
    </cfRule>
    <cfRule type="cellIs" dxfId="82" priority="23" operator="lessThan">
      <formula>7.5</formula>
    </cfRule>
  </conditionalFormatting>
  <conditionalFormatting sqref="I14:I15 K14:K15">
    <cfRule type="cellIs" dxfId="81" priority="20" operator="greaterThan">
      <formula>30</formula>
    </cfRule>
    <cfRule type="cellIs" dxfId="80" priority="21" operator="lessThan">
      <formula>15</formula>
    </cfRule>
  </conditionalFormatting>
  <conditionalFormatting sqref="I16 K16 I22:I23">
    <cfRule type="cellIs" dxfId="79" priority="18" operator="greaterThan">
      <formula>25</formula>
    </cfRule>
    <cfRule type="cellIs" dxfId="78" priority="19" operator="lessThanOrEqual">
      <formula>12.4</formula>
    </cfRule>
  </conditionalFormatting>
  <conditionalFormatting sqref="I18 K18">
    <cfRule type="cellIs" dxfId="77" priority="8" operator="greaterThan">
      <formula>40</formula>
    </cfRule>
    <cfRule type="cellIs" dxfId="76" priority="9" operator="between">
      <formula>0.1</formula>
      <formula>19.9</formula>
    </cfRule>
  </conditionalFormatting>
  <conditionalFormatting sqref="I21 I29">
    <cfRule type="cellIs" dxfId="75" priority="14" operator="greaterThan">
      <formula>10</formula>
    </cfRule>
    <cfRule type="cellIs" dxfId="74" priority="15" operator="lessThan">
      <formula>5</formula>
    </cfRule>
  </conditionalFormatting>
  <conditionalFormatting sqref="I24:I25 I30">
    <cfRule type="cellIs" dxfId="73" priority="16" operator="greaterThan">
      <formula>20</formula>
    </cfRule>
    <cfRule type="cellIs" dxfId="72" priority="17" operator="lessThan">
      <formula>10</formula>
    </cfRule>
  </conditionalFormatting>
  <conditionalFormatting sqref="I26">
    <cfRule type="cellIs" dxfId="71" priority="1" operator="greaterThan">
      <formula>100</formula>
    </cfRule>
    <cfRule type="cellIs" dxfId="70" priority="2" operator="between">
      <formula>0.1</formula>
      <formula>49.9</formula>
    </cfRule>
  </conditionalFormatting>
  <conditionalFormatting sqref="J5:N6">
    <cfRule type="cellIs" dxfId="69" priority="27" operator="equal">
      <formula>0</formula>
    </cfRule>
  </conditionalFormatting>
  <conditionalFormatting sqref="L1:P1 C1:F2">
    <cfRule type="cellIs" dxfId="68" priority="26" operator="equal">
      <formula>0</formula>
    </cfRule>
  </conditionalFormatting>
  <conditionalFormatting sqref="N13:O14">
    <cfRule type="cellIs" dxfId="67" priority="12" operator="greaterThan">
      <formula>40</formula>
    </cfRule>
    <cfRule type="cellIs" dxfId="66" priority="13" operator="between">
      <formula>19.9</formula>
      <formula>0.5</formula>
    </cfRule>
  </conditionalFormatting>
  <conditionalFormatting sqref="N21:O22 N29:O30">
    <cfRule type="cellIs" dxfId="65" priority="10" operator="greaterThan">
      <formula>30</formula>
    </cfRule>
    <cfRule type="cellIs" dxfId="64" priority="11" operator="between">
      <formula>0.5</formula>
      <formula>14.9</formula>
    </cfRule>
  </conditionalFormatting>
  <conditionalFormatting sqref="N37:O37">
    <cfRule type="cellIs" dxfId="63" priority="3" operator="equal">
      <formula>"fill in"</formula>
    </cfRule>
    <cfRule type="cellIs" dxfId="62" priority="4" operator="greaterThan">
      <formula>20</formula>
    </cfRule>
    <cfRule type="cellIs" dxfId="61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BC91A0F3-F0CE-4E18-8B87-EE7454870816}"/>
    <dataValidation allowBlank="1" showInputMessage="1" showErrorMessage="1" promptTitle="Titel masterproef" prompt="Vul de titel van de masterproef in" sqref="C7" xr:uid="{C6C3C7E1-CCB1-4699-8D23-9CCD859CC685}"/>
    <dataValidation allowBlank="1" showInputMessage="1" showErrorMessage="1" promptTitle="Date defence" prompt="Fill in the date of defence" sqref="C2:F2" xr:uid="{A95BCD2C-FA82-4259-8570-0CC8C37D635C}"/>
    <dataValidation allowBlank="1" showInputMessage="1" showErrorMessage="1" promptTitle="ACJ" prompt="Fill in the current academic year: 20XX-20YY" sqref="C1:F1" xr:uid="{650613BB-0D13-434E-83D2-1AA40ACE506D}"/>
    <dataValidation allowBlank="1" showInputMessage="1" showErrorMessage="1" promptTitle="Student" prompt="Fill in the student's name" sqref="C4:F4" xr:uid="{B3531CA8-9E7F-4991-B9F1-3578E05E6B29}"/>
    <dataValidation allowBlank="1" showInputMessage="1" showErrorMessage="1" promptTitle="Name" prompt="Fill in the name" sqref="J5:N10" xr:uid="{96FB45FE-C516-4C54-8568-09457DBC48C7}"/>
    <dataValidation allowBlank="1" showInputMessage="1" showErrorMessage="1" promptTitle="Titel dissertation" prompt="Fill in the title of the master's dissertation" sqref="A8:F10" xr:uid="{0D9C50C9-96CA-4338-8BBE-670850B1ED42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6CF9DB8-1B03-4C79-94C9-E7F68F07E8B6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8E42AB18-04C5-40F4-BD04-A747CB388BFE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9E5EF132-C943-4CB9-B7B0-9BA3381B4CE2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BD3389F2-AA64-4DBE-AEA5-6F85B3827AB3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958C87AE-8F66-4481-BEAC-9F9BBCBF5547}">
          <x14:formula1>
            <xm:f>lists!$B$2:$B$18</xm:f>
          </x14:formula1>
          <xm:sqref>C5:F6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DB5B-164F-4CA2-8836-2A44362FBDB2}">
  <dimension ref="A1:P40"/>
  <sheetViews>
    <sheetView showGridLines="0" zoomScale="90" zoomScaleNormal="90" workbookViewId="0">
      <selection activeCell="Q2" sqref="Q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29xsbCRVNEwcTsGfY82dhWbzL0+VaRVoWvtJrhN3JTPv64uFyH4TRYVHHvSOCumS/Uy9VUZsyH3jQy5CGxCvlA==" saltValue="jcG1lB2iyhT9Qaigcj1X/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60" priority="25" operator="equal">
      <formula>0</formula>
    </cfRule>
  </conditionalFormatting>
  <conditionalFormatting sqref="F37:I37">
    <cfRule type="cellIs" dxfId="59" priority="24" operator="equal">
      <formula>0</formula>
    </cfRule>
  </conditionalFormatting>
  <conditionalFormatting sqref="I13 K13">
    <cfRule type="cellIs" dxfId="58" priority="22" operator="greaterThan">
      <formula>15</formula>
    </cfRule>
    <cfRule type="cellIs" dxfId="57" priority="23" operator="lessThan">
      <formula>7.5</formula>
    </cfRule>
  </conditionalFormatting>
  <conditionalFormatting sqref="I14:I15 K14:K15">
    <cfRule type="cellIs" dxfId="56" priority="20" operator="greaterThan">
      <formula>30</formula>
    </cfRule>
    <cfRule type="cellIs" dxfId="55" priority="21" operator="lessThan">
      <formula>15</formula>
    </cfRule>
  </conditionalFormatting>
  <conditionalFormatting sqref="I16 K16 I22:I23">
    <cfRule type="cellIs" dxfId="54" priority="18" operator="greaterThan">
      <formula>25</formula>
    </cfRule>
    <cfRule type="cellIs" dxfId="53" priority="19" operator="lessThanOrEqual">
      <formula>12.4</formula>
    </cfRule>
  </conditionalFormatting>
  <conditionalFormatting sqref="I18 K18">
    <cfRule type="cellIs" dxfId="52" priority="8" operator="greaterThan">
      <formula>40</formula>
    </cfRule>
    <cfRule type="cellIs" dxfId="51" priority="9" operator="between">
      <formula>0.1</formula>
      <formula>19.9</formula>
    </cfRule>
  </conditionalFormatting>
  <conditionalFormatting sqref="I21 I29">
    <cfRule type="cellIs" dxfId="50" priority="14" operator="greaterThan">
      <formula>10</formula>
    </cfRule>
    <cfRule type="cellIs" dxfId="49" priority="15" operator="lessThan">
      <formula>5</formula>
    </cfRule>
  </conditionalFormatting>
  <conditionalFormatting sqref="I24:I25 I30">
    <cfRule type="cellIs" dxfId="48" priority="16" operator="greaterThan">
      <formula>20</formula>
    </cfRule>
    <cfRule type="cellIs" dxfId="47" priority="17" operator="lessThan">
      <formula>10</formula>
    </cfRule>
  </conditionalFormatting>
  <conditionalFormatting sqref="I26">
    <cfRule type="cellIs" dxfId="46" priority="1" operator="greaterThan">
      <formula>100</formula>
    </cfRule>
    <cfRule type="cellIs" dxfId="45" priority="2" operator="between">
      <formula>0.1</formula>
      <formula>49.9</formula>
    </cfRule>
  </conditionalFormatting>
  <conditionalFormatting sqref="J5:N6">
    <cfRule type="cellIs" dxfId="44" priority="27" operator="equal">
      <formula>0</formula>
    </cfRule>
  </conditionalFormatting>
  <conditionalFormatting sqref="L1:P1 C1:F2">
    <cfRule type="cellIs" dxfId="43" priority="26" operator="equal">
      <formula>0</formula>
    </cfRule>
  </conditionalFormatting>
  <conditionalFormatting sqref="N13:O14">
    <cfRule type="cellIs" dxfId="42" priority="12" operator="greaterThan">
      <formula>40</formula>
    </cfRule>
    <cfRule type="cellIs" dxfId="41" priority="13" operator="between">
      <formula>19.9</formula>
      <formula>0.5</formula>
    </cfRule>
  </conditionalFormatting>
  <conditionalFormatting sqref="N21:O22 N29:O30">
    <cfRule type="cellIs" dxfId="40" priority="10" operator="greaterThan">
      <formula>30</formula>
    </cfRule>
    <cfRule type="cellIs" dxfId="39" priority="11" operator="between">
      <formula>0.5</formula>
      <formula>14.9</formula>
    </cfRule>
  </conditionalFormatting>
  <conditionalFormatting sqref="N37:O37">
    <cfRule type="cellIs" dxfId="38" priority="3" operator="equal">
      <formula>"fill in"</formula>
    </cfRule>
    <cfRule type="cellIs" dxfId="37" priority="4" operator="greaterThan">
      <formula>20</formula>
    </cfRule>
    <cfRule type="cellIs" dxfId="36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552DEDA9-315C-4644-BA1E-DD7A92A3917C}"/>
    <dataValidation allowBlank="1" showInputMessage="1" showErrorMessage="1" promptTitle="Titel masterproef" prompt="Vul de titel van de masterproef in" sqref="C7" xr:uid="{4FE75C2F-4B41-47A6-9679-50028AE1D464}"/>
    <dataValidation allowBlank="1" showInputMessage="1" showErrorMessage="1" promptTitle="Date defence" prompt="Fill in the date of defence" sqref="C2:F2" xr:uid="{52DA3701-0FDE-4F4D-807D-31437E3946FD}"/>
    <dataValidation allowBlank="1" showInputMessage="1" showErrorMessage="1" promptTitle="ACJ" prompt="Fill in the current academic year: 20XX-20YY" sqref="C1:F1" xr:uid="{04051667-58B3-44C0-8827-09A9C0B92DC8}"/>
    <dataValidation allowBlank="1" showInputMessage="1" showErrorMessage="1" promptTitle="Student" prompt="Fill in the student's name" sqref="C4:F4" xr:uid="{9CD555A5-7436-49CA-BBCD-4D46EB4DFE32}"/>
    <dataValidation allowBlank="1" showInputMessage="1" showErrorMessage="1" promptTitle="Name" prompt="Fill in the name" sqref="J5:N10" xr:uid="{CCFA6A60-311D-41BD-BCDD-35B4350BD1BA}"/>
    <dataValidation allowBlank="1" showInputMessage="1" showErrorMessage="1" promptTitle="Titel dissertation" prompt="Fill in the title of the master's dissertation" sqref="A8:F10" xr:uid="{D7C8F59D-3FB5-45F5-BA5E-16B24FE9CF42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A8769C9-28E2-4063-B196-E368A5D6F299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A03A576C-ECED-4AC2-9EED-40B890F97958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AA4DE02C-DBA5-4FBA-A8A8-4D99E24CE220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44005B79-0E21-4DCF-812D-7AB5D7E80D3B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975CCA14-4137-4B83-AF33-0032FF86C8BF}">
          <x14:formula1>
            <xm:f>lists!$B$2:$B$18</xm:f>
          </x14:formula1>
          <xm:sqref>C5:F6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7D9C-7BB8-4473-BC4D-E1D883019472}">
  <dimension ref="A1:P40"/>
  <sheetViews>
    <sheetView showGridLines="0" zoomScale="90" zoomScaleNormal="90" workbookViewId="0">
      <selection activeCell="R1" sqref="R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Ksc9kevghiOev8ZooIcRgubAu4HLSMq6ekxTcDzIYNyaubcJMQHJ4TlC+zaDXAm5S1CxTphszjVG4UCw7t0U2w==" saltValue="8oUFfrR+fV2KXGQmGowCcg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35" priority="25" operator="equal">
      <formula>0</formula>
    </cfRule>
  </conditionalFormatting>
  <conditionalFormatting sqref="F37:I37">
    <cfRule type="cellIs" dxfId="34" priority="24" operator="equal">
      <formula>0</formula>
    </cfRule>
  </conditionalFormatting>
  <conditionalFormatting sqref="I13 K13">
    <cfRule type="cellIs" dxfId="33" priority="22" operator="greaterThan">
      <formula>15</formula>
    </cfRule>
    <cfRule type="cellIs" dxfId="32" priority="23" operator="lessThan">
      <formula>7.5</formula>
    </cfRule>
  </conditionalFormatting>
  <conditionalFormatting sqref="I14:I15 K14:K15">
    <cfRule type="cellIs" dxfId="31" priority="20" operator="greaterThan">
      <formula>30</formula>
    </cfRule>
    <cfRule type="cellIs" dxfId="30" priority="21" operator="lessThan">
      <formula>15</formula>
    </cfRule>
  </conditionalFormatting>
  <conditionalFormatting sqref="I16 K16 I22:I23">
    <cfRule type="cellIs" dxfId="29" priority="18" operator="greaterThan">
      <formula>25</formula>
    </cfRule>
    <cfRule type="cellIs" dxfId="28" priority="19" operator="lessThanOrEqual">
      <formula>12.4</formula>
    </cfRule>
  </conditionalFormatting>
  <conditionalFormatting sqref="I18 K18">
    <cfRule type="cellIs" dxfId="27" priority="8" operator="greaterThan">
      <formula>40</formula>
    </cfRule>
    <cfRule type="cellIs" dxfId="26" priority="9" operator="between">
      <formula>0.1</formula>
      <formula>19.9</formula>
    </cfRule>
  </conditionalFormatting>
  <conditionalFormatting sqref="I21 I29">
    <cfRule type="cellIs" dxfId="25" priority="14" operator="greaterThan">
      <formula>10</formula>
    </cfRule>
    <cfRule type="cellIs" dxfId="24" priority="15" operator="lessThan">
      <formula>5</formula>
    </cfRule>
  </conditionalFormatting>
  <conditionalFormatting sqref="I24:I25 I30">
    <cfRule type="cellIs" dxfId="23" priority="16" operator="greaterThan">
      <formula>20</formula>
    </cfRule>
    <cfRule type="cellIs" dxfId="22" priority="17" operator="lessThan">
      <formula>10</formula>
    </cfRule>
  </conditionalFormatting>
  <conditionalFormatting sqref="I26">
    <cfRule type="cellIs" dxfId="21" priority="1" operator="greaterThan">
      <formula>100</formula>
    </cfRule>
    <cfRule type="cellIs" dxfId="20" priority="2" operator="between">
      <formula>0.1</formula>
      <formula>49.9</formula>
    </cfRule>
  </conditionalFormatting>
  <conditionalFormatting sqref="J5:N6">
    <cfRule type="cellIs" dxfId="19" priority="27" operator="equal">
      <formula>0</formula>
    </cfRule>
  </conditionalFormatting>
  <conditionalFormatting sqref="L1:P1 C1:F2">
    <cfRule type="cellIs" dxfId="18" priority="26" operator="equal">
      <formula>0</formula>
    </cfRule>
  </conditionalFormatting>
  <conditionalFormatting sqref="N13:O14">
    <cfRule type="cellIs" dxfId="17" priority="12" operator="greaterThan">
      <formula>40</formula>
    </cfRule>
    <cfRule type="cellIs" dxfId="16" priority="13" operator="between">
      <formula>19.9</formula>
      <formula>0.5</formula>
    </cfRule>
  </conditionalFormatting>
  <conditionalFormatting sqref="N21:O22 N29:O30">
    <cfRule type="cellIs" dxfId="15" priority="10" operator="greaterThan">
      <formula>30</formula>
    </cfRule>
    <cfRule type="cellIs" dxfId="14" priority="11" operator="between">
      <formula>0.5</formula>
      <formula>14.9</formula>
    </cfRule>
  </conditionalFormatting>
  <conditionalFormatting sqref="N37:O37">
    <cfRule type="cellIs" dxfId="13" priority="3" operator="equal">
      <formula>"fill in"</formula>
    </cfRule>
    <cfRule type="cellIs" dxfId="12" priority="4" operator="greaterThan">
      <formula>20</formula>
    </cfRule>
    <cfRule type="cellIs" dxfId="11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CAFD8998-3736-4ED2-BF49-CAE7C9324F6A}"/>
    <dataValidation allowBlank="1" showInputMessage="1" showErrorMessage="1" promptTitle="Titel masterproef" prompt="Vul de titel van de masterproef in" sqref="C7" xr:uid="{93951788-5E34-4496-8ADA-89B2A597AB00}"/>
    <dataValidation allowBlank="1" showInputMessage="1" showErrorMessage="1" promptTitle="Date defence" prompt="Fill in the date of defence" sqref="C2:F2" xr:uid="{0E4CE6AE-C374-4874-AC94-05565C823D7C}"/>
    <dataValidation allowBlank="1" showInputMessage="1" showErrorMessage="1" promptTitle="ACJ" prompt="Fill in the current academic year: 20XX-20YY" sqref="C1:F1" xr:uid="{D3CFE098-81C4-404B-BA7E-384017BE1BEF}"/>
    <dataValidation allowBlank="1" showInputMessage="1" showErrorMessage="1" promptTitle="Student" prompt="Fill in the student's name" sqref="C4:F4" xr:uid="{2E62159C-96E0-418E-98A5-8C929478DB45}"/>
    <dataValidation allowBlank="1" showInputMessage="1" showErrorMessage="1" promptTitle="Name" prompt="Fill in the name" sqref="J5:N10" xr:uid="{25A8A881-7E59-4F6E-B553-9277BA9894D9}"/>
    <dataValidation allowBlank="1" showInputMessage="1" showErrorMessage="1" promptTitle="Titel dissertation" prompt="Fill in the title of the master's dissertation" sqref="A8:F10" xr:uid="{F53BDE21-D0DD-474F-8657-FC4E6C607EFF}"/>
  </dataValidations>
  <pageMargins left="0.11811023622047245" right="0.11811023622047245" top="0.94488188976377963" bottom="0.55118110236220474" header="0.11811023622047245" footer="0.11811023622047245"/>
  <pageSetup paperSize="9" orientation="landscape" r:id="rId1"/>
  <headerFooter>
    <oddHeader>&amp;F</oddHeader>
    <oddFooter>&amp;C&amp;8Pagina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8B1AB38-85FF-4FE7-8856-8ACBB8B3F8A3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3FF7BE22-EBBB-4655-99C3-0326A549C237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019C6464-1735-40D0-A1E7-36C758F71316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DEB25A92-8A5B-4C3F-BF84-A445F75A648A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ED17D961-D510-40C4-BA8A-68DD585AB3BA}">
          <x14:formula1>
            <xm:f>lists!$B$2:$B$18</xm:f>
          </x14:formula1>
          <xm:sqref>C5:F6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7D49-898B-4839-A49C-F91827C0A845}">
  <sheetPr>
    <pageSetUpPr fitToPage="1"/>
  </sheetPr>
  <dimension ref="A1:I20"/>
  <sheetViews>
    <sheetView showGridLines="0" workbookViewId="0"/>
  </sheetViews>
  <sheetFormatPr defaultRowHeight="15" x14ac:dyDescent="0.25"/>
  <cols>
    <col min="1" max="1" width="10.7109375" customWidth="1"/>
    <col min="2" max="2" width="36.28515625" customWidth="1"/>
    <col min="3" max="3" width="109.7109375" customWidth="1"/>
    <col min="4" max="4" width="15.140625" bestFit="1" customWidth="1"/>
    <col min="5" max="5" width="14.28515625" customWidth="1"/>
    <col min="6" max="6" width="11.5703125" bestFit="1" customWidth="1"/>
    <col min="7" max="7" width="11.5703125" customWidth="1"/>
    <col min="9" max="9" width="13.42578125" bestFit="1" customWidth="1"/>
  </cols>
  <sheetData>
    <row r="1" spans="1:9" ht="19.5" customHeight="1" thickBot="1" x14ac:dyDescent="0.3">
      <c r="A1" s="81" t="s">
        <v>57</v>
      </c>
      <c r="B1" s="12">
        <f>STUD1!C5</f>
        <v>0</v>
      </c>
    </row>
    <row r="2" spans="1:9" x14ac:dyDescent="0.25">
      <c r="A2" s="47"/>
      <c r="B2" s="148" t="s">
        <v>58</v>
      </c>
      <c r="C2" s="150" t="s">
        <v>59</v>
      </c>
      <c r="D2" s="140" t="s">
        <v>60</v>
      </c>
      <c r="E2" s="141"/>
      <c r="F2" s="141"/>
      <c r="G2" s="146" t="s">
        <v>61</v>
      </c>
      <c r="H2" s="142" t="s">
        <v>62</v>
      </c>
      <c r="I2" s="144" t="s">
        <v>63</v>
      </c>
    </row>
    <row r="3" spans="1:9" ht="25.5" x14ac:dyDescent="0.25">
      <c r="A3" s="48"/>
      <c r="B3" s="149"/>
      <c r="C3" s="151"/>
      <c r="D3" s="69" t="s">
        <v>64</v>
      </c>
      <c r="E3" s="70" t="s">
        <v>65</v>
      </c>
      <c r="F3" s="70" t="s">
        <v>66</v>
      </c>
      <c r="G3" s="147"/>
      <c r="H3" s="143"/>
      <c r="I3" s="145"/>
    </row>
    <row r="4" spans="1:9" ht="18.75" x14ac:dyDescent="0.25">
      <c r="A4" s="52">
        <v>1</v>
      </c>
      <c r="B4" s="53">
        <f>STUD1!C$4</f>
        <v>0</v>
      </c>
      <c r="C4" s="78">
        <f>STUD1!A$8</f>
        <v>0</v>
      </c>
      <c r="D4" s="54">
        <f>STUD1!N$13</f>
        <v>0</v>
      </c>
      <c r="E4" s="53">
        <f>STUD1!N$21</f>
        <v>0</v>
      </c>
      <c r="F4" s="53">
        <f>STUD1!N$29</f>
        <v>0</v>
      </c>
      <c r="G4" s="55">
        <f>STUD1!F$35</f>
        <v>0</v>
      </c>
      <c r="H4" s="56" t="str">
        <f>IF(ISTEXT(STUD1!K$33),STUD1!K$33,"no")</f>
        <v>no</v>
      </c>
      <c r="I4" s="57">
        <f>IF(H4="ja","vul in",STUD1!N$37)</f>
        <v>0</v>
      </c>
    </row>
    <row r="5" spans="1:9" ht="18.75" x14ac:dyDescent="0.25">
      <c r="A5" s="52">
        <v>2</v>
      </c>
      <c r="B5" s="58">
        <f>STUD2!C$4</f>
        <v>0</v>
      </c>
      <c r="C5" s="79">
        <f>STUD2!A$8</f>
        <v>0</v>
      </c>
      <c r="D5" s="59">
        <f>STUD2!N$13</f>
        <v>0</v>
      </c>
      <c r="E5" s="58">
        <f>STUD2!N$21</f>
        <v>0</v>
      </c>
      <c r="F5" s="58">
        <f>STUD2!N$29</f>
        <v>0</v>
      </c>
      <c r="G5" s="60">
        <f>STUD2!F$35</f>
        <v>0</v>
      </c>
      <c r="H5" s="61" t="str">
        <f>IF(ISTEXT(STUD2!K$33),STUD2!K$33,"no")</f>
        <v>no</v>
      </c>
      <c r="I5" s="62">
        <f>IF(H5="ja","vul in",STUD2!N$37)</f>
        <v>0</v>
      </c>
    </row>
    <row r="6" spans="1:9" ht="18.75" x14ac:dyDescent="0.25">
      <c r="A6" s="52">
        <v>3</v>
      </c>
      <c r="B6" s="58">
        <f>STUD3!C$4</f>
        <v>0</v>
      </c>
      <c r="C6" s="79">
        <f>STUD3!A$8</f>
        <v>0</v>
      </c>
      <c r="D6" s="59">
        <f>STUD3!N$13</f>
        <v>0</v>
      </c>
      <c r="E6" s="58">
        <f>STUD3!N$21</f>
        <v>0</v>
      </c>
      <c r="F6" s="58">
        <f>STUD3!N$29</f>
        <v>0</v>
      </c>
      <c r="G6" s="60">
        <f>STUD3!F$35</f>
        <v>0</v>
      </c>
      <c r="H6" s="61" t="str">
        <f>IF(ISTEXT(STUD2!K$33),STUD2!K$33,"no")</f>
        <v>no</v>
      </c>
      <c r="I6" s="62">
        <f>IF(H6="ja","vul in",STUD3!N$37)</f>
        <v>0</v>
      </c>
    </row>
    <row r="7" spans="1:9" ht="18.75" x14ac:dyDescent="0.25">
      <c r="A7" s="52">
        <v>4</v>
      </c>
      <c r="B7" s="58">
        <f>STUD4!C$4</f>
        <v>0</v>
      </c>
      <c r="C7" s="79">
        <f>STUD4!A$8</f>
        <v>0</v>
      </c>
      <c r="D7" s="59">
        <f>STUD4!N$13</f>
        <v>0</v>
      </c>
      <c r="E7" s="58">
        <f>STUD4!N$21</f>
        <v>0</v>
      </c>
      <c r="F7" s="58">
        <f>STUD4!N$29</f>
        <v>0</v>
      </c>
      <c r="G7" s="60">
        <f>STUD4!F$35</f>
        <v>0</v>
      </c>
      <c r="H7" s="61" t="str">
        <f>IF(ISTEXT(STUD2!K$33),STUD2!K$33,"no")</f>
        <v>no</v>
      </c>
      <c r="I7" s="62">
        <f>IF(H7="ja","vul in",STUD4!N$37)</f>
        <v>0</v>
      </c>
    </row>
    <row r="8" spans="1:9" ht="18.75" x14ac:dyDescent="0.25">
      <c r="A8" s="52">
        <v>5</v>
      </c>
      <c r="B8" s="58">
        <f>STUD5!C$4</f>
        <v>0</v>
      </c>
      <c r="C8" s="79">
        <f>STUD5!A$8</f>
        <v>0</v>
      </c>
      <c r="D8" s="59">
        <f>STUD5!N$13</f>
        <v>0</v>
      </c>
      <c r="E8" s="58">
        <f>STUD5!N$21</f>
        <v>0</v>
      </c>
      <c r="F8" s="58">
        <f>STUD5!N$29</f>
        <v>0</v>
      </c>
      <c r="G8" s="60">
        <f>STUD5!F$35</f>
        <v>0</v>
      </c>
      <c r="H8" s="61" t="str">
        <f>IF(ISTEXT(STUD2!K$33),STUD2!K$33,"no")</f>
        <v>no</v>
      </c>
      <c r="I8" s="62">
        <f>IF(H8="ja","vul in",STUD5!N$37)</f>
        <v>0</v>
      </c>
    </row>
    <row r="9" spans="1:9" ht="18.75" x14ac:dyDescent="0.25">
      <c r="A9" s="52">
        <v>6</v>
      </c>
      <c r="B9" s="58">
        <f>STUD6!C$4</f>
        <v>0</v>
      </c>
      <c r="C9" s="79">
        <f>STUD6!A$8</f>
        <v>0</v>
      </c>
      <c r="D9" s="59">
        <f>STUD6!N$13</f>
        <v>0</v>
      </c>
      <c r="E9" s="58">
        <f>STUD6!N$21</f>
        <v>0</v>
      </c>
      <c r="F9" s="58">
        <f>STUD6!N$29</f>
        <v>0</v>
      </c>
      <c r="G9" s="60">
        <f>STUD6!F$35</f>
        <v>0</v>
      </c>
      <c r="H9" s="61" t="str">
        <f>IF(ISTEXT(STUD2!K$33),STUD2!K$33,"no")</f>
        <v>no</v>
      </c>
      <c r="I9" s="62">
        <f>IF(H9="ja","vul in",STUD6!N$37)</f>
        <v>0</v>
      </c>
    </row>
    <row r="10" spans="1:9" ht="18.75" x14ac:dyDescent="0.25">
      <c r="A10" s="52">
        <v>7</v>
      </c>
      <c r="B10" s="58">
        <f>STUD7!C$4</f>
        <v>0</v>
      </c>
      <c r="C10" s="79">
        <f>STUD7!A$8</f>
        <v>0</v>
      </c>
      <c r="D10" s="59">
        <f>STUD7!N$13</f>
        <v>0</v>
      </c>
      <c r="E10" s="58">
        <f>STUD7!N$21</f>
        <v>0</v>
      </c>
      <c r="F10" s="58">
        <f>STUD7!N$29</f>
        <v>0</v>
      </c>
      <c r="G10" s="60">
        <f>STUD7!F$35</f>
        <v>0</v>
      </c>
      <c r="H10" s="61" t="str">
        <f>IF(ISTEXT(STUD2!K$33),STUD2!K$33,"no")</f>
        <v>no</v>
      </c>
      <c r="I10" s="62">
        <f>IF(H10="ja","vul in",STUD7!N$37)</f>
        <v>0</v>
      </c>
    </row>
    <row r="11" spans="1:9" ht="18.75" x14ac:dyDescent="0.25">
      <c r="A11" s="52">
        <v>8</v>
      </c>
      <c r="B11" s="58">
        <f>STUD8!C$4</f>
        <v>0</v>
      </c>
      <c r="C11" s="79">
        <f>STUD8!A$8</f>
        <v>0</v>
      </c>
      <c r="D11" s="59">
        <f>STUD8!N$13</f>
        <v>0</v>
      </c>
      <c r="E11" s="58">
        <f>STUD8!N$21</f>
        <v>0</v>
      </c>
      <c r="F11" s="58">
        <f>STUD8!N$29</f>
        <v>0</v>
      </c>
      <c r="G11" s="60">
        <f>STUD8!F$35</f>
        <v>0</v>
      </c>
      <c r="H11" s="61" t="str">
        <f>IF(ISTEXT(STUD2!K$33),STUD2!K$33,"no")</f>
        <v>no</v>
      </c>
      <c r="I11" s="62">
        <f>IF(H11="ja","vul in",STUD8!N$37)</f>
        <v>0</v>
      </c>
    </row>
    <row r="12" spans="1:9" ht="18.75" x14ac:dyDescent="0.25">
      <c r="A12" s="52">
        <v>9</v>
      </c>
      <c r="B12" s="58">
        <f>STUD9!C$4</f>
        <v>0</v>
      </c>
      <c r="C12" s="79">
        <f>STUD9!A$8</f>
        <v>0</v>
      </c>
      <c r="D12" s="59">
        <f>STUD9!N$13</f>
        <v>0</v>
      </c>
      <c r="E12" s="58">
        <f>STUD9!N$21</f>
        <v>0</v>
      </c>
      <c r="F12" s="58">
        <f>STUD9!N$29</f>
        <v>0</v>
      </c>
      <c r="G12" s="60">
        <f>STUD9!F$35</f>
        <v>0</v>
      </c>
      <c r="H12" s="61" t="str">
        <f>IF(ISTEXT(STUD2!K$33),STUD2!K$33,"no")</f>
        <v>no</v>
      </c>
      <c r="I12" s="62">
        <f>IF(H12="ja","vul in",STUD9!N$37)</f>
        <v>0</v>
      </c>
    </row>
    <row r="13" spans="1:9" ht="18.75" x14ac:dyDescent="0.25">
      <c r="A13" s="52">
        <v>10</v>
      </c>
      <c r="B13" s="58">
        <f>STUD10!C$4</f>
        <v>0</v>
      </c>
      <c r="C13" s="79">
        <f>STUD10!A$8</f>
        <v>0</v>
      </c>
      <c r="D13" s="59">
        <f>STUD10!N$13</f>
        <v>0</v>
      </c>
      <c r="E13" s="58">
        <f>STUD10!N$21</f>
        <v>0</v>
      </c>
      <c r="F13" s="58">
        <f>STUD10!N$29</f>
        <v>0</v>
      </c>
      <c r="G13" s="60">
        <f>STUD10!F$35</f>
        <v>0</v>
      </c>
      <c r="H13" s="61" t="str">
        <f>IF(ISTEXT(STUD2!K$33),STUD2!K$33,"no")</f>
        <v>no</v>
      </c>
      <c r="I13" s="62">
        <f>IF(H13="ja","vul in",STUD10!N$37)</f>
        <v>0</v>
      </c>
    </row>
    <row r="14" spans="1:9" ht="18.75" x14ac:dyDescent="0.25">
      <c r="A14" s="52">
        <v>11</v>
      </c>
      <c r="B14" s="58">
        <f>STUD11!C$4</f>
        <v>0</v>
      </c>
      <c r="C14" s="79">
        <f>STUD11!A$8</f>
        <v>0</v>
      </c>
      <c r="D14" s="59">
        <f>STUD11!N$13</f>
        <v>0</v>
      </c>
      <c r="E14" s="58">
        <f>STUD11!N$21</f>
        <v>0</v>
      </c>
      <c r="F14" s="58">
        <f>STUD11!N$29</f>
        <v>0</v>
      </c>
      <c r="G14" s="60">
        <f>STUD11!F$35</f>
        <v>0</v>
      </c>
      <c r="H14" s="61" t="str">
        <f>IF(ISTEXT(STUD2!K$33),STUD2!K$33,"no")</f>
        <v>no</v>
      </c>
      <c r="I14" s="62">
        <f>IF(H14="ja","vul in",STUD11!N$37)</f>
        <v>0</v>
      </c>
    </row>
    <row r="15" spans="1:9" ht="19.5" thickBot="1" x14ac:dyDescent="0.3">
      <c r="A15" s="63">
        <v>12</v>
      </c>
      <c r="B15" s="64">
        <f>STUD12!C$4</f>
        <v>0</v>
      </c>
      <c r="C15" s="80">
        <f>STUD12!A$8</f>
        <v>0</v>
      </c>
      <c r="D15" s="65">
        <f>STUD12!N$13</f>
        <v>0</v>
      </c>
      <c r="E15" s="64">
        <f>STUD12!N$21</f>
        <v>0</v>
      </c>
      <c r="F15" s="64">
        <f>STUD12!N$29</f>
        <v>0</v>
      </c>
      <c r="G15" s="66">
        <f>STUD12!F$35</f>
        <v>0</v>
      </c>
      <c r="H15" s="67" t="str">
        <f>IF(ISTEXT(STUD12!K$33),STUD12!K$33,"no")</f>
        <v>no</v>
      </c>
      <c r="I15" s="68">
        <f>IF(H15="ja","vul in",STUD12!N$37)</f>
        <v>0</v>
      </c>
    </row>
    <row r="18" spans="1:5" s="32" customFormat="1" ht="15.75" x14ac:dyDescent="0.25">
      <c r="A18" s="4" t="s">
        <v>67</v>
      </c>
      <c r="B18" s="32" t="str">
        <f>STUD1!C1</f>
        <v>2023-2024</v>
      </c>
      <c r="D18" s="49" t="s">
        <v>68</v>
      </c>
      <c r="E18" s="32">
        <f>STUD1!J5</f>
        <v>0</v>
      </c>
    </row>
    <row r="19" spans="1:5" s="32" customFormat="1" x14ac:dyDescent="0.25">
      <c r="A19" s="49" t="s">
        <v>69</v>
      </c>
      <c r="B19" s="32">
        <f>STUD1!L1</f>
        <v>0</v>
      </c>
      <c r="D19" s="49" t="s">
        <v>70</v>
      </c>
      <c r="E19" s="32">
        <f>STUD1!J6</f>
        <v>0</v>
      </c>
    </row>
    <row r="20" spans="1:5" s="32" customFormat="1" ht="15.75" x14ac:dyDescent="0.25">
      <c r="A20" s="4" t="s">
        <v>6</v>
      </c>
      <c r="B20" s="51">
        <f>STUD1!C2</f>
        <v>0</v>
      </c>
    </row>
  </sheetData>
  <sheetProtection algorithmName="SHA-512" hashValue="PGG6igby9fkwZzaLtJqemRBobvo6TT8/Ymdzf8Vw+rZsQNIopd6WkkBDSK7yE0BcKHqjgvREGRxYUxRLt50CCQ==" saltValue="kEs/ykQ3SuiyqysdneSozQ==" spinCount="100000" sheet="1" objects="1" scenarios="1"/>
  <mergeCells count="6">
    <mergeCell ref="D2:F2"/>
    <mergeCell ref="H2:H3"/>
    <mergeCell ref="I2:I3"/>
    <mergeCell ref="G2:G3"/>
    <mergeCell ref="B2:B3"/>
    <mergeCell ref="C2:C3"/>
  </mergeCells>
  <conditionalFormatting sqref="B1">
    <cfRule type="cellIs" dxfId="10" priority="8" operator="equal">
      <formula>0</formula>
    </cfRule>
  </conditionalFormatting>
  <conditionalFormatting sqref="B4:G15 B18:B20">
    <cfRule type="cellIs" dxfId="9" priority="11" operator="equal">
      <formula>0</formula>
    </cfRule>
  </conditionalFormatting>
  <conditionalFormatting sqref="D4:D15">
    <cfRule type="cellIs" dxfId="8" priority="6" operator="greaterThan">
      <formula>40</formula>
    </cfRule>
    <cfRule type="cellIs" dxfId="7" priority="7" operator="between">
      <formula>0.1</formula>
      <formula>19.9</formula>
    </cfRule>
  </conditionalFormatting>
  <conditionalFormatting sqref="E18:E19">
    <cfRule type="cellIs" dxfId="6" priority="9" operator="equal">
      <formula>0</formula>
    </cfRule>
  </conditionalFormatting>
  <conditionalFormatting sqref="E4:F15">
    <cfRule type="cellIs" dxfId="5" priority="4" operator="greaterThan">
      <formula>30</formula>
    </cfRule>
    <cfRule type="cellIs" dxfId="4" priority="5" operator="between">
      <formula>0.1</formula>
      <formula>14.9</formula>
    </cfRule>
  </conditionalFormatting>
  <conditionalFormatting sqref="G4:G15 I4:I15">
    <cfRule type="cellIs" dxfId="3" priority="2" operator="greaterThan">
      <formula>20</formula>
    </cfRule>
    <cfRule type="cellIs" dxfId="2" priority="3" operator="between">
      <formula>0.1</formula>
      <formula>9.9</formula>
    </cfRule>
  </conditionalFormatting>
  <conditionalFormatting sqref="H4:H15">
    <cfRule type="cellIs" dxfId="1" priority="10" operator="equal">
      <formula>"neen"</formula>
    </cfRule>
  </conditionalFormatting>
  <conditionalFormatting sqref="I4:I15">
    <cfRule type="cellIs" dxfId="0" priority="1" operator="equal">
      <formula>"fill in"</formula>
    </cfRule>
  </conditionalFormatting>
  <pageMargins left="0.11811023622047245" right="0.11811023622047245" top="0.74803149606299213" bottom="0.55118110236220474" header="0.31496062992125984" footer="0.11811023622047245"/>
  <pageSetup paperSize="9" scale="86" fitToHeight="0" orientation="landscape" r:id="rId1"/>
  <headerFooter>
    <oddHeader>&amp;F</oddHeader>
    <oddFooter>&amp;C&amp;8Pagina &amp;P van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8F67-ED23-453F-9E47-184D629EF4FA}">
  <dimension ref="A1:D18"/>
  <sheetViews>
    <sheetView workbookViewId="0">
      <selection activeCell="B16" sqref="B16"/>
    </sheetView>
  </sheetViews>
  <sheetFormatPr defaultRowHeight="15" x14ac:dyDescent="0.25"/>
  <cols>
    <col min="2" max="2" width="79.140625" bestFit="1" customWidth="1"/>
    <col min="3" max="3" width="38.7109375" bestFit="1" customWidth="1"/>
    <col min="6" max="6" width="10.42578125" customWidth="1"/>
  </cols>
  <sheetData>
    <row r="1" spans="1:4" x14ac:dyDescent="0.25">
      <c r="A1" t="s">
        <v>71</v>
      </c>
      <c r="B1" t="s">
        <v>72</v>
      </c>
      <c r="C1" t="s">
        <v>73</v>
      </c>
      <c r="D1" t="s">
        <v>74</v>
      </c>
    </row>
    <row r="2" spans="1:4" x14ac:dyDescent="0.25">
      <c r="A2" t="s">
        <v>1</v>
      </c>
      <c r="B2" t="s">
        <v>75</v>
      </c>
      <c r="C2" t="s">
        <v>3</v>
      </c>
      <c r="D2" t="s">
        <v>76</v>
      </c>
    </row>
    <row r="3" spans="1:4" x14ac:dyDescent="0.25">
      <c r="A3" t="s">
        <v>77</v>
      </c>
      <c r="B3" t="s">
        <v>78</v>
      </c>
      <c r="C3" t="s">
        <v>79</v>
      </c>
      <c r="D3" t="s">
        <v>80</v>
      </c>
    </row>
    <row r="4" spans="1:4" x14ac:dyDescent="0.25">
      <c r="A4" t="s">
        <v>81</v>
      </c>
      <c r="B4" t="s">
        <v>82</v>
      </c>
      <c r="C4" t="s">
        <v>83</v>
      </c>
    </row>
    <row r="5" spans="1:4" x14ac:dyDescent="0.25">
      <c r="A5" t="s">
        <v>84</v>
      </c>
      <c r="B5" t="s">
        <v>85</v>
      </c>
      <c r="C5">
        <v>0</v>
      </c>
    </row>
    <row r="6" spans="1:4" x14ac:dyDescent="0.25">
      <c r="B6" t="s">
        <v>86</v>
      </c>
    </row>
    <row r="7" spans="1:4" x14ac:dyDescent="0.25">
      <c r="B7" t="s">
        <v>87</v>
      </c>
    </row>
    <row r="8" spans="1:4" x14ac:dyDescent="0.25">
      <c r="B8" t="s">
        <v>88</v>
      </c>
    </row>
    <row r="9" spans="1:4" x14ac:dyDescent="0.25">
      <c r="B9" t="s">
        <v>89</v>
      </c>
    </row>
    <row r="10" spans="1:4" x14ac:dyDescent="0.25">
      <c r="B10" t="s">
        <v>90</v>
      </c>
    </row>
    <row r="11" spans="1:4" x14ac:dyDescent="0.25">
      <c r="B11" t="s">
        <v>91</v>
      </c>
    </row>
    <row r="12" spans="1:4" x14ac:dyDescent="0.25">
      <c r="B12" t="s">
        <v>92</v>
      </c>
    </row>
    <row r="13" spans="1:4" x14ac:dyDescent="0.25">
      <c r="B13" t="s">
        <v>93</v>
      </c>
    </row>
    <row r="14" spans="1:4" x14ac:dyDescent="0.25">
      <c r="B14" t="s">
        <v>94</v>
      </c>
    </row>
    <row r="15" spans="1:4" x14ac:dyDescent="0.25">
      <c r="B15" t="s">
        <v>95</v>
      </c>
    </row>
    <row r="16" spans="1:4" x14ac:dyDescent="0.25">
      <c r="B16" t="s">
        <v>123</v>
      </c>
    </row>
    <row r="17" spans="2:2" x14ac:dyDescent="0.25">
      <c r="B17" t="s">
        <v>96</v>
      </c>
    </row>
    <row r="18" spans="2:2" x14ac:dyDescent="0.25">
      <c r="B18" t="s">
        <v>122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5BC1-52E8-4818-9858-805CB76F1CFC}">
  <dimension ref="A1:D47"/>
  <sheetViews>
    <sheetView showGridLines="0" topLeftCell="A17" workbookViewId="0">
      <selection activeCell="D37" sqref="D37"/>
    </sheetView>
  </sheetViews>
  <sheetFormatPr defaultRowHeight="15" x14ac:dyDescent="0.25"/>
  <cols>
    <col min="1" max="1" width="9.85546875" customWidth="1"/>
    <col min="2" max="2" width="156.140625" bestFit="1" customWidth="1"/>
    <col min="4" max="4" width="44.5703125" customWidth="1"/>
  </cols>
  <sheetData>
    <row r="1" spans="1:4" ht="22.5" x14ac:dyDescent="0.25">
      <c r="A1" s="82" t="s">
        <v>97</v>
      </c>
      <c r="B1" s="83" t="s">
        <v>98</v>
      </c>
      <c r="D1" s="84"/>
    </row>
    <row r="2" spans="1:4" x14ac:dyDescent="0.25">
      <c r="A2" s="85">
        <v>1</v>
      </c>
      <c r="B2" s="96" t="s">
        <v>99</v>
      </c>
      <c r="D2" s="87"/>
    </row>
    <row r="3" spans="1:4" x14ac:dyDescent="0.25">
      <c r="A3" s="88">
        <v>2</v>
      </c>
      <c r="B3" s="97" t="s">
        <v>100</v>
      </c>
      <c r="D3" s="87"/>
    </row>
    <row r="4" spans="1:4" x14ac:dyDescent="0.25">
      <c r="A4" s="85">
        <v>3</v>
      </c>
      <c r="B4" s="96" t="s">
        <v>101</v>
      </c>
      <c r="D4" s="87"/>
    </row>
    <row r="5" spans="1:4" x14ac:dyDescent="0.25">
      <c r="A5" s="88">
        <v>4</v>
      </c>
      <c r="B5" s="97" t="s">
        <v>102</v>
      </c>
      <c r="D5" s="87"/>
    </row>
    <row r="6" spans="1:4" x14ac:dyDescent="0.25">
      <c r="A6" s="85">
        <v>5</v>
      </c>
      <c r="B6" s="96" t="s">
        <v>103</v>
      </c>
      <c r="D6" s="87"/>
    </row>
    <row r="7" spans="1:4" x14ac:dyDescent="0.25">
      <c r="A7" s="88">
        <v>6</v>
      </c>
      <c r="B7" s="97" t="s">
        <v>104</v>
      </c>
      <c r="D7" s="87"/>
    </row>
    <row r="8" spans="1:4" x14ac:dyDescent="0.25">
      <c r="A8" s="85">
        <v>7</v>
      </c>
      <c r="B8" s="96" t="s">
        <v>105</v>
      </c>
      <c r="D8" s="87"/>
    </row>
    <row r="9" spans="1:4" x14ac:dyDescent="0.25">
      <c r="A9" s="88">
        <v>8</v>
      </c>
      <c r="B9" s="97" t="s">
        <v>106</v>
      </c>
      <c r="D9" s="87"/>
    </row>
    <row r="10" spans="1:4" x14ac:dyDescent="0.25">
      <c r="A10" s="85">
        <v>9</v>
      </c>
      <c r="B10" s="96" t="s">
        <v>107</v>
      </c>
      <c r="D10" s="87"/>
    </row>
    <row r="11" spans="1:4" x14ac:dyDescent="0.25">
      <c r="A11" s="88">
        <v>10</v>
      </c>
      <c r="B11" s="98" t="s">
        <v>108</v>
      </c>
      <c r="D11" s="87"/>
    </row>
    <row r="12" spans="1:4" x14ac:dyDescent="0.25">
      <c r="A12" s="85">
        <v>11</v>
      </c>
      <c r="B12" s="96" t="s">
        <v>109</v>
      </c>
      <c r="D12" s="87"/>
    </row>
    <row r="13" spans="1:4" x14ac:dyDescent="0.25">
      <c r="A13" s="88">
        <v>12</v>
      </c>
      <c r="B13" s="97" t="s">
        <v>110</v>
      </c>
      <c r="D13" s="87"/>
    </row>
    <row r="14" spans="1:4" x14ac:dyDescent="0.25">
      <c r="A14" s="85">
        <v>13</v>
      </c>
      <c r="B14" s="96" t="s">
        <v>111</v>
      </c>
      <c r="D14" s="87"/>
    </row>
    <row r="15" spans="1:4" x14ac:dyDescent="0.25">
      <c r="A15" s="90">
        <v>14</v>
      </c>
      <c r="B15" s="99" t="s">
        <v>112</v>
      </c>
      <c r="D15" s="87"/>
    </row>
    <row r="17" spans="1:2" ht="22.5" x14ac:dyDescent="0.25">
      <c r="A17" s="82" t="s">
        <v>97</v>
      </c>
      <c r="B17" s="83" t="s">
        <v>113</v>
      </c>
    </row>
    <row r="18" spans="1:2" x14ac:dyDescent="0.25">
      <c r="A18" s="85">
        <v>1</v>
      </c>
      <c r="B18" s="92" t="s">
        <v>99</v>
      </c>
    </row>
    <row r="19" spans="1:2" x14ac:dyDescent="0.25">
      <c r="A19" s="88">
        <v>2</v>
      </c>
      <c r="B19" s="93" t="s">
        <v>114</v>
      </c>
    </row>
    <row r="20" spans="1:2" x14ac:dyDescent="0.25">
      <c r="A20" s="85">
        <v>3</v>
      </c>
      <c r="B20" s="92" t="s">
        <v>101</v>
      </c>
    </row>
    <row r="21" spans="1:2" x14ac:dyDescent="0.25">
      <c r="A21" s="88">
        <v>4</v>
      </c>
      <c r="B21" s="93" t="s">
        <v>102</v>
      </c>
    </row>
    <row r="22" spans="1:2" x14ac:dyDescent="0.25">
      <c r="A22" s="85">
        <v>5</v>
      </c>
      <c r="B22" s="92" t="s">
        <v>103</v>
      </c>
    </row>
    <row r="23" spans="1:2" x14ac:dyDescent="0.25">
      <c r="A23" s="88">
        <v>6</v>
      </c>
      <c r="B23" s="93" t="s">
        <v>104</v>
      </c>
    </row>
    <row r="24" spans="1:2" x14ac:dyDescent="0.25">
      <c r="A24" s="85">
        <v>7</v>
      </c>
      <c r="B24" s="92" t="s">
        <v>105</v>
      </c>
    </row>
    <row r="25" spans="1:2" x14ac:dyDescent="0.25">
      <c r="A25" s="88">
        <v>8</v>
      </c>
      <c r="B25" s="93" t="s">
        <v>106</v>
      </c>
    </row>
    <row r="26" spans="1:2" x14ac:dyDescent="0.25">
      <c r="A26" s="85">
        <v>9</v>
      </c>
      <c r="B26" s="92" t="s">
        <v>107</v>
      </c>
    </row>
    <row r="27" spans="1:2" x14ac:dyDescent="0.25">
      <c r="A27" s="88">
        <v>10</v>
      </c>
      <c r="B27" s="93" t="s">
        <v>108</v>
      </c>
    </row>
    <row r="28" spans="1:2" x14ac:dyDescent="0.25">
      <c r="A28" s="85">
        <v>11</v>
      </c>
      <c r="B28" s="92" t="s">
        <v>115</v>
      </c>
    </row>
    <row r="29" spans="1:2" x14ac:dyDescent="0.25">
      <c r="A29" s="88">
        <v>12</v>
      </c>
      <c r="B29" s="93" t="s">
        <v>110</v>
      </c>
    </row>
    <row r="30" spans="1:2" x14ac:dyDescent="0.25">
      <c r="A30" s="85">
        <v>13</v>
      </c>
      <c r="B30" s="92" t="s">
        <v>111</v>
      </c>
    </row>
    <row r="31" spans="1:2" ht="15.75" thickBot="1" x14ac:dyDescent="0.3">
      <c r="A31" s="90">
        <v>14</v>
      </c>
      <c r="B31" s="94" t="s">
        <v>112</v>
      </c>
    </row>
    <row r="32" spans="1:2" ht="15.75" thickBot="1" x14ac:dyDescent="0.3"/>
    <row r="33" spans="1:2" ht="23.25" customHeight="1" thickBot="1" x14ac:dyDescent="0.3">
      <c r="A33" s="82" t="s">
        <v>97</v>
      </c>
      <c r="B33" s="83" t="s">
        <v>116</v>
      </c>
    </row>
    <row r="34" spans="1:2" x14ac:dyDescent="0.25">
      <c r="A34" s="85">
        <v>1</v>
      </c>
      <c r="B34" s="86" t="s">
        <v>117</v>
      </c>
    </row>
    <row r="35" spans="1:2" x14ac:dyDescent="0.25">
      <c r="A35" s="88">
        <v>2</v>
      </c>
      <c r="B35" s="89" t="s">
        <v>100</v>
      </c>
    </row>
    <row r="36" spans="1:2" x14ac:dyDescent="0.25">
      <c r="A36" s="85">
        <v>3</v>
      </c>
      <c r="B36" s="86" t="s">
        <v>118</v>
      </c>
    </row>
    <row r="37" spans="1:2" x14ac:dyDescent="0.25">
      <c r="A37" s="88">
        <v>4</v>
      </c>
      <c r="B37" s="89" t="s">
        <v>102</v>
      </c>
    </row>
    <row r="38" spans="1:2" x14ac:dyDescent="0.25">
      <c r="A38" s="85">
        <v>5</v>
      </c>
      <c r="B38" s="86" t="s">
        <v>103</v>
      </c>
    </row>
    <row r="39" spans="1:2" x14ac:dyDescent="0.25">
      <c r="A39" s="88">
        <v>6</v>
      </c>
      <c r="B39" s="89" t="s">
        <v>104</v>
      </c>
    </row>
    <row r="40" spans="1:2" x14ac:dyDescent="0.25">
      <c r="A40" s="85">
        <v>7</v>
      </c>
      <c r="B40" s="86" t="s">
        <v>105</v>
      </c>
    </row>
    <row r="41" spans="1:2" x14ac:dyDescent="0.25">
      <c r="A41" s="88">
        <v>8</v>
      </c>
      <c r="B41" s="89" t="s">
        <v>119</v>
      </c>
    </row>
    <row r="42" spans="1:2" x14ac:dyDescent="0.25">
      <c r="A42" s="85">
        <v>9</v>
      </c>
      <c r="B42" s="86" t="s">
        <v>107</v>
      </c>
    </row>
    <row r="43" spans="1:2" x14ac:dyDescent="0.25">
      <c r="A43" s="88">
        <v>10</v>
      </c>
      <c r="B43" s="89" t="s">
        <v>108</v>
      </c>
    </row>
    <row r="44" spans="1:2" x14ac:dyDescent="0.25">
      <c r="A44" s="85">
        <v>11</v>
      </c>
      <c r="B44" s="86" t="s">
        <v>120</v>
      </c>
    </row>
    <row r="45" spans="1:2" x14ac:dyDescent="0.25">
      <c r="A45" s="88">
        <v>12</v>
      </c>
      <c r="B45" s="89" t="s">
        <v>110</v>
      </c>
    </row>
    <row r="46" spans="1:2" x14ac:dyDescent="0.25">
      <c r="A46" s="85">
        <v>13</v>
      </c>
      <c r="B46" s="86" t="s">
        <v>121</v>
      </c>
    </row>
    <row r="47" spans="1:2" x14ac:dyDescent="0.25">
      <c r="A47" s="90">
        <v>14</v>
      </c>
      <c r="B47" s="91" t="s">
        <v>112</v>
      </c>
    </row>
  </sheetData>
  <sheetProtection algorithmName="SHA-512" hashValue="I6D8m2exDo6ku2AoaXatDSXx67Y0tcLPGUS1OfJ8C/AlEbXRjFkkbpzTRAbzaUOcLygws5lxYC3DjvDFM1ibQQ==" saltValue="eRv+QL2EH8heXp01cigZM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B26A-3712-42EF-BF02-013F31F082F2}">
  <dimension ref="A1:P40"/>
  <sheetViews>
    <sheetView showGridLines="0" zoomScale="90" zoomScaleNormal="90" workbookViewId="0">
      <selection activeCell="R13" sqref="R13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duP1/BmNPI14AkPb8oGl+NWM1toTCPsaO43NjzejZV7ymxSNGXexsax/Y/5IEPAXsmSQuAyiX8BQbgML5t1VSA==" saltValue="4Cn9WhHMANrrz08gcmK8+A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285" priority="50" operator="equal">
      <formula>0</formula>
    </cfRule>
  </conditionalFormatting>
  <conditionalFormatting sqref="F37:I37">
    <cfRule type="cellIs" dxfId="284" priority="24" operator="equal">
      <formula>0</formula>
    </cfRule>
  </conditionalFormatting>
  <conditionalFormatting sqref="I13 K13">
    <cfRule type="cellIs" dxfId="283" priority="22" operator="greaterThan">
      <formula>15</formula>
    </cfRule>
    <cfRule type="cellIs" dxfId="282" priority="23" operator="lessThan">
      <formula>7.5</formula>
    </cfRule>
  </conditionalFormatting>
  <conditionalFormatting sqref="I14:I15 K14:K15">
    <cfRule type="cellIs" dxfId="281" priority="20" operator="greaterThan">
      <formula>30</formula>
    </cfRule>
    <cfRule type="cellIs" dxfId="280" priority="21" operator="lessThan">
      <formula>15</formula>
    </cfRule>
  </conditionalFormatting>
  <conditionalFormatting sqref="I16 K16 I22:I23">
    <cfRule type="cellIs" dxfId="279" priority="18" operator="greaterThan">
      <formula>25</formula>
    </cfRule>
    <cfRule type="cellIs" dxfId="278" priority="19" operator="lessThanOrEqual">
      <formula>12.4</formula>
    </cfRule>
  </conditionalFormatting>
  <conditionalFormatting sqref="I18 K18">
    <cfRule type="cellIs" dxfId="277" priority="8" operator="greaterThan">
      <formula>40</formula>
    </cfRule>
    <cfRule type="cellIs" dxfId="276" priority="9" operator="between">
      <formula>0.1</formula>
      <formula>19.9</formula>
    </cfRule>
  </conditionalFormatting>
  <conditionalFormatting sqref="I21 I29">
    <cfRule type="cellIs" dxfId="275" priority="14" operator="greaterThan">
      <formula>10</formula>
    </cfRule>
    <cfRule type="cellIs" dxfId="274" priority="15" operator="lessThan">
      <formula>5</formula>
    </cfRule>
  </conditionalFormatting>
  <conditionalFormatting sqref="I24:I25 I30">
    <cfRule type="cellIs" dxfId="273" priority="16" operator="greaterThan">
      <formula>20</formula>
    </cfRule>
    <cfRule type="cellIs" dxfId="272" priority="17" operator="lessThan">
      <formula>10</formula>
    </cfRule>
  </conditionalFormatting>
  <conditionalFormatting sqref="I26">
    <cfRule type="cellIs" dxfId="271" priority="1" operator="greaterThan">
      <formula>100</formula>
    </cfRule>
    <cfRule type="cellIs" dxfId="270" priority="2" operator="between">
      <formula>0.1</formula>
      <formula>49.9</formula>
    </cfRule>
  </conditionalFormatting>
  <conditionalFormatting sqref="J5:N6">
    <cfRule type="cellIs" dxfId="269" priority="52" operator="equal">
      <formula>0</formula>
    </cfRule>
  </conditionalFormatting>
  <conditionalFormatting sqref="L1:P1 C1:F2">
    <cfRule type="cellIs" dxfId="268" priority="51" operator="equal">
      <formula>0</formula>
    </cfRule>
  </conditionalFormatting>
  <conditionalFormatting sqref="N13:O14">
    <cfRule type="cellIs" dxfId="267" priority="12" operator="greaterThan">
      <formula>40</formula>
    </cfRule>
    <cfRule type="cellIs" dxfId="266" priority="13" operator="between">
      <formula>19.9</formula>
      <formula>0.5</formula>
    </cfRule>
  </conditionalFormatting>
  <conditionalFormatting sqref="N21:O22 N29:O30">
    <cfRule type="cellIs" dxfId="265" priority="10" operator="greaterThan">
      <formula>30</formula>
    </cfRule>
    <cfRule type="cellIs" dxfId="264" priority="11" operator="between">
      <formula>0.5</formula>
      <formula>14.9</formula>
    </cfRule>
  </conditionalFormatting>
  <conditionalFormatting sqref="N37:O37">
    <cfRule type="cellIs" dxfId="263" priority="3" operator="equal">
      <formula>"fill in"</formula>
    </cfRule>
    <cfRule type="cellIs" dxfId="262" priority="4" operator="greaterThan">
      <formula>20</formula>
    </cfRule>
    <cfRule type="cellIs" dxfId="261" priority="5" operator="between">
      <formula>0.1</formula>
      <formula>9.9</formula>
    </cfRule>
  </conditionalFormatting>
  <dataValidations count="7">
    <dataValidation allowBlank="1" showInputMessage="1" showErrorMessage="1" promptTitle="Name" prompt="Fill in the name" sqref="J5:N10" xr:uid="{B1BDAFF9-5952-4A5E-93C8-538BE9F21149}"/>
    <dataValidation allowBlank="1" showInputMessage="1" showErrorMessage="1" promptTitle="ACJ" prompt="Vul het huidig academiejaar in: 20XX-20YY" sqref="D3" xr:uid="{FFCEBDE6-74D9-4013-B708-36119D96E8E8}"/>
    <dataValidation allowBlank="1" showInputMessage="1" showErrorMessage="1" promptTitle="Titel masterproef" prompt="Vul de titel van de masterproef in" sqref="C7" xr:uid="{E2E3E1BE-FF36-4D06-A463-DBDC4B518900}"/>
    <dataValidation allowBlank="1" showInputMessage="1" showErrorMessage="1" promptTitle="Student" prompt="Fill in the student's name" sqref="C4:F4" xr:uid="{387FCA14-18F4-4E6C-8126-AB3725D069D1}"/>
    <dataValidation allowBlank="1" showInputMessage="1" showErrorMessage="1" promptTitle="ACJ" prompt="Fill in the current academic year: 20XX-20YY" sqref="C1:F1" xr:uid="{02252F08-CCA9-4A5E-AD21-2E3447E7829B}"/>
    <dataValidation allowBlank="1" showInputMessage="1" showErrorMessage="1" promptTitle="Date defence" prompt="Fill in the date of defence" sqref="C2:F2" xr:uid="{91F647B4-7A28-4C61-9D25-948AF7AB7915}"/>
    <dataValidation allowBlank="1" showInputMessage="1" showErrorMessage="1" promptTitle="Titel dissertation" prompt="Fill in the title of the master's dissertation" sqref="A8:F10" xr:uid="{D281E9A5-6F4A-4A8D-BC61-655A03238098}"/>
  </dataValidations>
  <pageMargins left="0.11811023622047245" right="0.11811023622047245" top="0.94488188976377963" bottom="0.35433070866141736" header="0.19685039370078741" footer="0.11811023622047245"/>
  <pageSetup paperSize="9" orientation="landscape" r:id="rId1"/>
  <headerFooter>
    <oddHeader>&amp;F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programme" prompt="Select the programme from the list" xr:uid="{3427C1A3-DBCE-425E-A9AC-1B81F5B5C457}">
          <x14:formula1>
            <xm:f>lists!$B$2:$B$18</xm:f>
          </x14:formula1>
          <xm:sqref>C5:F6</xm:sqref>
        </x14:dataValidation>
        <x14:dataValidation type="list" allowBlank="1" showInputMessage="1" showErrorMessage="1" xr:uid="{2175BAF4-838A-4C5A-BC5F-CE80FDBCC216}">
          <x14:formula1>
            <xm:f>lists!$D$2:$D$3</xm:f>
          </x14:formula1>
          <xm:sqref>K33</xm:sqref>
        </x14:dataValidation>
        <x14:dataValidation type="list" showInputMessage="1" showErrorMessage="1" promptTitle="Examination period" prompt="Fill in the examination period" xr:uid="{7CA7C42A-DBC4-4D9B-B847-780B9A2C1DF7}">
          <x14:formula1>
            <xm:f>lists!$C$2:$C$5</xm:f>
          </x14:formula1>
          <xm:sqref>L1:P1</xm:sqref>
        </x14:dataValidation>
        <x14:dataValidation type="list" allowBlank="1" showInputMessage="1" showErrorMessage="1" prompt="is the jury member present?" xr:uid="{733DF403-167F-443B-BA6D-7E03D3965988}">
          <x14:formula1>
            <xm:f>lists!$D$2:$D$3</xm:f>
          </x14:formula1>
          <xm:sqref>O5:O10</xm:sqref>
        </x14:dataValidation>
        <x14:dataValidation type="list" allowBlank="1" showInputMessage="1" showErrorMessage="1" prompt="is the form present?" xr:uid="{81EB79AC-DABA-468F-A8DB-D936D67D4885}">
          <x14:formula1>
            <xm:f>lists!$D$2:$D$3</xm:f>
          </x14:formula1>
          <xm:sqref>P5:P10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402E-74AF-4ABF-AED6-7633860B3A84}">
  <dimension ref="A1:P40"/>
  <sheetViews>
    <sheetView showGridLines="0" zoomScale="90" zoomScaleNormal="90" workbookViewId="0">
      <selection activeCell="S12" sqref="S12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BajKe+e3XaP/qzDQnHyB317RO0F/v74NUwPrx3vUri5G/GfAxD1hLzW6saJ4iHT53PCAya1rnrxc1hFl+LrdIg==" saltValue="glkwmX/7eusT/rXBfHzuM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260" priority="25" operator="equal">
      <formula>0</formula>
    </cfRule>
  </conditionalFormatting>
  <conditionalFormatting sqref="F37:I37">
    <cfRule type="cellIs" dxfId="259" priority="24" operator="equal">
      <formula>0</formula>
    </cfRule>
  </conditionalFormatting>
  <conditionalFormatting sqref="I13 K13">
    <cfRule type="cellIs" dxfId="258" priority="22" operator="greaterThan">
      <formula>15</formula>
    </cfRule>
    <cfRule type="cellIs" dxfId="257" priority="23" operator="lessThan">
      <formula>7.5</formula>
    </cfRule>
  </conditionalFormatting>
  <conditionalFormatting sqref="I14:I15 K14:K15">
    <cfRule type="cellIs" dxfId="256" priority="20" operator="greaterThan">
      <formula>30</formula>
    </cfRule>
    <cfRule type="cellIs" dxfId="255" priority="21" operator="lessThan">
      <formula>15</formula>
    </cfRule>
  </conditionalFormatting>
  <conditionalFormatting sqref="I16 K16 I22:I23">
    <cfRule type="cellIs" dxfId="254" priority="18" operator="greaterThan">
      <formula>25</formula>
    </cfRule>
    <cfRule type="cellIs" dxfId="253" priority="19" operator="lessThanOrEqual">
      <formula>12.4</formula>
    </cfRule>
  </conditionalFormatting>
  <conditionalFormatting sqref="I18 K18">
    <cfRule type="cellIs" dxfId="252" priority="8" operator="greaterThan">
      <formula>40</formula>
    </cfRule>
    <cfRule type="cellIs" dxfId="251" priority="9" operator="between">
      <formula>0.1</formula>
      <formula>19.9</formula>
    </cfRule>
  </conditionalFormatting>
  <conditionalFormatting sqref="I21 I29">
    <cfRule type="cellIs" dxfId="250" priority="14" operator="greaterThan">
      <formula>10</formula>
    </cfRule>
    <cfRule type="cellIs" dxfId="249" priority="15" operator="lessThan">
      <formula>5</formula>
    </cfRule>
  </conditionalFormatting>
  <conditionalFormatting sqref="I24:I25 I30">
    <cfRule type="cellIs" dxfId="248" priority="16" operator="greaterThan">
      <formula>20</formula>
    </cfRule>
    <cfRule type="cellIs" dxfId="247" priority="17" operator="lessThan">
      <formula>10</formula>
    </cfRule>
  </conditionalFormatting>
  <conditionalFormatting sqref="I26">
    <cfRule type="cellIs" dxfId="246" priority="1" operator="greaterThan">
      <formula>100</formula>
    </cfRule>
    <cfRule type="cellIs" dxfId="245" priority="2" operator="between">
      <formula>0.1</formula>
      <formula>49.9</formula>
    </cfRule>
  </conditionalFormatting>
  <conditionalFormatting sqref="J5:N6">
    <cfRule type="cellIs" dxfId="244" priority="27" operator="equal">
      <formula>0</formula>
    </cfRule>
  </conditionalFormatting>
  <conditionalFormatting sqref="L1:P1 C1:F2">
    <cfRule type="cellIs" dxfId="243" priority="26" operator="equal">
      <formula>0</formula>
    </cfRule>
  </conditionalFormatting>
  <conditionalFormatting sqref="N13:O14">
    <cfRule type="cellIs" dxfId="242" priority="12" operator="greaterThan">
      <formula>40</formula>
    </cfRule>
    <cfRule type="cellIs" dxfId="241" priority="13" operator="between">
      <formula>19.9</formula>
      <formula>0.5</formula>
    </cfRule>
  </conditionalFormatting>
  <conditionalFormatting sqref="N21:O22 N29:O30">
    <cfRule type="cellIs" dxfId="240" priority="10" operator="greaterThan">
      <formula>30</formula>
    </cfRule>
    <cfRule type="cellIs" dxfId="239" priority="11" operator="between">
      <formula>0.5</formula>
      <formula>14.9</formula>
    </cfRule>
  </conditionalFormatting>
  <conditionalFormatting sqref="N37:O37">
    <cfRule type="cellIs" dxfId="238" priority="3" operator="equal">
      <formula>"fill in"</formula>
    </cfRule>
    <cfRule type="cellIs" dxfId="237" priority="4" operator="greaterThan">
      <formula>20</formula>
    </cfRule>
    <cfRule type="cellIs" dxfId="236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A3C4C0A9-BD29-4761-B0FE-0C381661CD03}"/>
    <dataValidation allowBlank="1" showInputMessage="1" showErrorMessage="1" promptTitle="Titel masterproef" prompt="Vul de titel van de masterproef in" sqref="C7" xr:uid="{BD1AEF77-9551-4FD9-B241-C8999CEB2D81}"/>
    <dataValidation allowBlank="1" showInputMessage="1" showErrorMessage="1" promptTitle="Date defence" prompt="Fill in the date of defence" sqref="C2:F2" xr:uid="{FC5B62FB-B05A-40A7-A174-FD6C950CA6AC}"/>
    <dataValidation allowBlank="1" showInputMessage="1" showErrorMessage="1" promptTitle="ACJ" prompt="Fill in the current academic year: 20XX-20YY" sqref="C1:F1" xr:uid="{7BA60A5D-E570-4829-B69D-4ABAB3DF4BA5}"/>
    <dataValidation allowBlank="1" showInputMessage="1" showErrorMessage="1" promptTitle="Student" prompt="Fill in the student's name" sqref="C4:F4" xr:uid="{581BA2CB-C0E3-49EC-A118-7C21E4FA0A94}"/>
    <dataValidation allowBlank="1" showInputMessage="1" showErrorMessage="1" promptTitle="Name" prompt="Fill in the name" sqref="J5:N10" xr:uid="{CC679C22-EE23-4FC1-A9AB-A27C6A0E142C}"/>
    <dataValidation allowBlank="1" showInputMessage="1" showErrorMessage="1" promptTitle="Titel dissertation" prompt="Fill in the title of the master's dissertation" sqref="A8:F10" xr:uid="{79FDDA3A-A020-472C-9EE5-0B1D4CE12E85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528208-03A2-483F-98F3-098EE5474A69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0CCA9EE5-D810-4B46-8D63-7A6C7DB4D34B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634981BD-0620-45E9-8BB5-3F35F5148C79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8E1F9FFF-4548-4CD1-8C5B-C9CC9DC89D2B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37689AC9-53F3-4EB3-A9EF-1CEF5EF64EBC}">
          <x14:formula1>
            <xm:f>lists!$B$2:$B$18</xm:f>
          </x14:formula1>
          <xm:sqref>C5:F6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A83A-5E64-46D0-9792-42998FA1E69A}">
  <dimension ref="A1:P40"/>
  <sheetViews>
    <sheetView showGridLines="0" zoomScale="90" zoomScaleNormal="90" workbookViewId="0">
      <selection activeCell="A40" sqref="A40:P40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KoYv1skokzAC2waFEAev38eEX64WTiG/7zNEWYCKJFhy+K2eryDLaw147hRco0dlJiuBiU2ZM80GhJQcTzTaaQ==" saltValue="kLqv6RTnWazYJPPIuRD/l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235" priority="25" operator="equal">
      <formula>0</formula>
    </cfRule>
  </conditionalFormatting>
  <conditionalFormatting sqref="F37:I37">
    <cfRule type="cellIs" dxfId="234" priority="24" operator="equal">
      <formula>0</formula>
    </cfRule>
  </conditionalFormatting>
  <conditionalFormatting sqref="I13 K13">
    <cfRule type="cellIs" dxfId="233" priority="22" operator="greaterThan">
      <formula>15</formula>
    </cfRule>
    <cfRule type="cellIs" dxfId="232" priority="23" operator="lessThan">
      <formula>7.5</formula>
    </cfRule>
  </conditionalFormatting>
  <conditionalFormatting sqref="I14:I15 K14:K15">
    <cfRule type="cellIs" dxfId="231" priority="20" operator="greaterThan">
      <formula>30</formula>
    </cfRule>
    <cfRule type="cellIs" dxfId="230" priority="21" operator="lessThan">
      <formula>15</formula>
    </cfRule>
  </conditionalFormatting>
  <conditionalFormatting sqref="I16 K16 I22:I23">
    <cfRule type="cellIs" dxfId="229" priority="18" operator="greaterThan">
      <formula>25</formula>
    </cfRule>
    <cfRule type="cellIs" dxfId="228" priority="19" operator="lessThanOrEqual">
      <formula>12.4</formula>
    </cfRule>
  </conditionalFormatting>
  <conditionalFormatting sqref="I18 K18">
    <cfRule type="cellIs" dxfId="227" priority="8" operator="greaterThan">
      <formula>40</formula>
    </cfRule>
    <cfRule type="cellIs" dxfId="226" priority="9" operator="between">
      <formula>0.1</formula>
      <formula>19.9</formula>
    </cfRule>
  </conditionalFormatting>
  <conditionalFormatting sqref="I21 I29">
    <cfRule type="cellIs" dxfId="225" priority="14" operator="greaterThan">
      <formula>10</formula>
    </cfRule>
    <cfRule type="cellIs" dxfId="224" priority="15" operator="lessThan">
      <formula>5</formula>
    </cfRule>
  </conditionalFormatting>
  <conditionalFormatting sqref="I24:I25 I30">
    <cfRule type="cellIs" dxfId="223" priority="16" operator="greaterThan">
      <formula>20</formula>
    </cfRule>
    <cfRule type="cellIs" dxfId="222" priority="17" operator="lessThan">
      <formula>10</formula>
    </cfRule>
  </conditionalFormatting>
  <conditionalFormatting sqref="I26">
    <cfRule type="cellIs" dxfId="221" priority="1" operator="greaterThan">
      <formula>100</formula>
    </cfRule>
    <cfRule type="cellIs" dxfId="220" priority="2" operator="between">
      <formula>0.1</formula>
      <formula>49.9</formula>
    </cfRule>
  </conditionalFormatting>
  <conditionalFormatting sqref="J5:N6">
    <cfRule type="cellIs" dxfId="219" priority="27" operator="equal">
      <formula>0</formula>
    </cfRule>
  </conditionalFormatting>
  <conditionalFormatting sqref="L1:P1 C1:F2">
    <cfRule type="cellIs" dxfId="218" priority="26" operator="equal">
      <formula>0</formula>
    </cfRule>
  </conditionalFormatting>
  <conditionalFormatting sqref="N13:O14">
    <cfRule type="cellIs" dxfId="217" priority="12" operator="greaterThan">
      <formula>40</formula>
    </cfRule>
    <cfRule type="cellIs" dxfId="216" priority="13" operator="between">
      <formula>19.9</formula>
      <formula>0.5</formula>
    </cfRule>
  </conditionalFormatting>
  <conditionalFormatting sqref="N21:O22 N29:O30">
    <cfRule type="cellIs" dxfId="215" priority="10" operator="greaterThan">
      <formula>30</formula>
    </cfRule>
    <cfRule type="cellIs" dxfId="214" priority="11" operator="between">
      <formula>0.5</formula>
      <formula>14.9</formula>
    </cfRule>
  </conditionalFormatting>
  <conditionalFormatting sqref="N37:O37">
    <cfRule type="cellIs" dxfId="213" priority="3" operator="equal">
      <formula>"fill in"</formula>
    </cfRule>
    <cfRule type="cellIs" dxfId="212" priority="4" operator="greaterThan">
      <formula>20</formula>
    </cfRule>
    <cfRule type="cellIs" dxfId="211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5A279760-5CB9-4E12-AAD9-24A2F9192719}"/>
    <dataValidation allowBlank="1" showInputMessage="1" showErrorMessage="1" promptTitle="Titel masterproef" prompt="Vul de titel van de masterproef in" sqref="C7" xr:uid="{AA687AC3-10DB-4796-9929-A9736DF52C9E}"/>
    <dataValidation allowBlank="1" showInputMessage="1" showErrorMessage="1" promptTitle="Date defence" prompt="Fill in the date of defence" sqref="C2:F2" xr:uid="{A6F52376-9216-490D-9B19-68D52A1794E7}"/>
    <dataValidation allowBlank="1" showInputMessage="1" showErrorMessage="1" promptTitle="ACJ" prompt="Fill in the current academic year: 20XX-20YY" sqref="C1:F1" xr:uid="{2ABD78CD-08CC-4187-BDC7-EF03004365ED}"/>
    <dataValidation allowBlank="1" showInputMessage="1" showErrorMessage="1" promptTitle="Student" prompt="Fill in the student's name" sqref="C4:F4" xr:uid="{43D85765-E3E8-43E6-97F8-67E0BC5BB39C}"/>
    <dataValidation allowBlank="1" showInputMessage="1" showErrorMessage="1" promptTitle="Name" prompt="Fill in the name" sqref="J5:N10" xr:uid="{258D1AF8-1909-46A2-8212-9B69B5814972}"/>
    <dataValidation allowBlank="1" showInputMessage="1" showErrorMessage="1" promptTitle="Titel dissertation" prompt="Fill in the title of the master's dissertation" sqref="A8:F10" xr:uid="{72F72CD6-7D76-4AB9-8A83-3016FDDCE969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4043764-1628-4988-B72A-9C96227E4287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C01F6971-878F-41C4-857D-8EEA0634A97B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0DA8C2B9-8927-408D-943F-09C5B6A1E336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8A4AE701-2E69-4127-9F26-7335E8D24FFD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BE72C15C-2B5A-44BE-8756-FDA52F242171}">
          <x14:formula1>
            <xm:f>lists!$B$2:$B$18</xm:f>
          </x14:formula1>
          <xm:sqref>C5:F6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3DCE-CD2C-4E83-8526-C7710074A77C}">
  <dimension ref="A1:P40"/>
  <sheetViews>
    <sheetView showGridLines="0" zoomScale="90" zoomScaleNormal="90" workbookViewId="0">
      <selection activeCell="H35" sqref="H35:P36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8J2EYcG7qqaTJDHiZmKrRGFOugUf9gxhu3lxFsijPveoEB9AijXUt6J4NiLxx+JE+JHNNHXHOPSjeucdbydltA==" saltValue="9yNN+YORvavvJ4xjLESPF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210" priority="25" operator="equal">
      <formula>0</formula>
    </cfRule>
  </conditionalFormatting>
  <conditionalFormatting sqref="F37:I37">
    <cfRule type="cellIs" dxfId="209" priority="24" operator="equal">
      <formula>0</formula>
    </cfRule>
  </conditionalFormatting>
  <conditionalFormatting sqref="I13 K13">
    <cfRule type="cellIs" dxfId="208" priority="22" operator="greaterThan">
      <formula>15</formula>
    </cfRule>
    <cfRule type="cellIs" dxfId="207" priority="23" operator="lessThan">
      <formula>7.5</formula>
    </cfRule>
  </conditionalFormatting>
  <conditionalFormatting sqref="I14:I15 K14:K15">
    <cfRule type="cellIs" dxfId="206" priority="20" operator="greaterThan">
      <formula>30</formula>
    </cfRule>
    <cfRule type="cellIs" dxfId="205" priority="21" operator="lessThan">
      <formula>15</formula>
    </cfRule>
  </conditionalFormatting>
  <conditionalFormatting sqref="I16 K16 I22:I23">
    <cfRule type="cellIs" dxfId="204" priority="18" operator="greaterThan">
      <formula>25</formula>
    </cfRule>
    <cfRule type="cellIs" dxfId="203" priority="19" operator="lessThanOrEqual">
      <formula>12.4</formula>
    </cfRule>
  </conditionalFormatting>
  <conditionalFormatting sqref="I18 K18">
    <cfRule type="cellIs" dxfId="202" priority="8" operator="greaterThan">
      <formula>40</formula>
    </cfRule>
    <cfRule type="cellIs" dxfId="201" priority="9" operator="between">
      <formula>0.1</formula>
      <formula>19.9</formula>
    </cfRule>
  </conditionalFormatting>
  <conditionalFormatting sqref="I21 I29">
    <cfRule type="cellIs" dxfId="200" priority="14" operator="greaterThan">
      <formula>10</formula>
    </cfRule>
    <cfRule type="cellIs" dxfId="199" priority="15" operator="lessThan">
      <formula>5</formula>
    </cfRule>
  </conditionalFormatting>
  <conditionalFormatting sqref="I24:I25 I30">
    <cfRule type="cellIs" dxfId="198" priority="16" operator="greaterThan">
      <formula>20</formula>
    </cfRule>
    <cfRule type="cellIs" dxfId="197" priority="17" operator="lessThan">
      <formula>10</formula>
    </cfRule>
  </conditionalFormatting>
  <conditionalFormatting sqref="I26">
    <cfRule type="cellIs" dxfId="196" priority="1" operator="greaterThan">
      <formula>100</formula>
    </cfRule>
    <cfRule type="cellIs" dxfId="195" priority="2" operator="between">
      <formula>0.1</formula>
      <formula>49.9</formula>
    </cfRule>
  </conditionalFormatting>
  <conditionalFormatting sqref="J5:N6">
    <cfRule type="cellIs" dxfId="194" priority="27" operator="equal">
      <formula>0</formula>
    </cfRule>
  </conditionalFormatting>
  <conditionalFormatting sqref="L1:P1 C1:F2">
    <cfRule type="cellIs" dxfId="193" priority="26" operator="equal">
      <formula>0</formula>
    </cfRule>
  </conditionalFormatting>
  <conditionalFormatting sqref="N13:O14">
    <cfRule type="cellIs" dxfId="192" priority="12" operator="greaterThan">
      <formula>40</formula>
    </cfRule>
    <cfRule type="cellIs" dxfId="191" priority="13" operator="between">
      <formula>19.9</formula>
      <formula>0.5</formula>
    </cfRule>
  </conditionalFormatting>
  <conditionalFormatting sqref="N21:O22 N29:O30">
    <cfRule type="cellIs" dxfId="190" priority="10" operator="greaterThan">
      <formula>30</formula>
    </cfRule>
    <cfRule type="cellIs" dxfId="189" priority="11" operator="between">
      <formula>0.5</formula>
      <formula>14.9</formula>
    </cfRule>
  </conditionalFormatting>
  <conditionalFormatting sqref="N37:O37">
    <cfRule type="cellIs" dxfId="188" priority="3" operator="equal">
      <formula>"fill in"</formula>
    </cfRule>
    <cfRule type="cellIs" dxfId="187" priority="4" operator="greaterThan">
      <formula>20</formula>
    </cfRule>
    <cfRule type="cellIs" dxfId="186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AB132E56-365B-49D5-83C7-74B5E3979B02}"/>
    <dataValidation allowBlank="1" showInputMessage="1" showErrorMessage="1" promptTitle="Titel masterproef" prompt="Vul de titel van de masterproef in" sqref="C7" xr:uid="{2731D1AD-CDB7-4A72-B16A-73A990EB5077}"/>
    <dataValidation allowBlank="1" showInputMessage="1" showErrorMessage="1" promptTitle="Date defence" prompt="Fill in the date of defence" sqref="C2:F2" xr:uid="{B7B50290-3755-4F3E-A457-04F345625968}"/>
    <dataValidation allowBlank="1" showInputMessage="1" showErrorMessage="1" promptTitle="ACJ" prompt="Fill in the current academic year: 20XX-20YY" sqref="C1:F1" xr:uid="{F47C5BDB-74CE-4FB6-9B08-7B4C3A3F62F0}"/>
    <dataValidation allowBlank="1" showInputMessage="1" showErrorMessage="1" promptTitle="Student" prompt="Fill in the student's name" sqref="C4:F4" xr:uid="{D4C7BE1F-2EC7-49DA-B18A-EFBFE3EA0F41}"/>
    <dataValidation allowBlank="1" showInputMessage="1" showErrorMessage="1" promptTitle="Name" prompt="Fill in the name" sqref="J5:N10" xr:uid="{070A4F9A-C850-4876-B974-72F93FA9EF47}"/>
    <dataValidation allowBlank="1" showInputMessage="1" showErrorMessage="1" promptTitle="Titel dissertation" prompt="Fill in the title of the master's dissertation" sqref="A8:F10" xr:uid="{EB30CA48-2951-494B-8512-E4AEF09F7B83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429CC2A-59BD-4111-8047-9C0A04FC6A93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F0A9F7A0-3F89-4548-BEA0-A9685DAB8DCD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3C4F5D80-0C99-4576-ABE9-750DDDF5AABD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444F30F4-1D19-4EEB-B82E-95D0F6BE4DC2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C477FBF0-EE55-4E68-A06A-01B2FE369F9A}">
          <x14:formula1>
            <xm:f>lists!$B$2:$B$18</xm:f>
          </x14:formula1>
          <xm:sqref>C5:F6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C4A6-0B2B-4A3A-B944-ED0221C90741}">
  <dimension ref="A1:P40"/>
  <sheetViews>
    <sheetView showGridLines="0" zoomScale="90" zoomScaleNormal="90" workbookViewId="0">
      <selection activeCell="H35" sqref="H35:P36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PhBE/La/aF7awPBU/kbtBgueQp+NO9/O6ngY6KjKpHj2w0AMN6joZS/Zu1D57dRyY6Q7aYP/i++EVH3mc4wfJw==" saltValue="NAdk16jhpg68HIhWateuVA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185" priority="25" operator="equal">
      <formula>0</formula>
    </cfRule>
  </conditionalFormatting>
  <conditionalFormatting sqref="F37:I37">
    <cfRule type="cellIs" dxfId="184" priority="24" operator="equal">
      <formula>0</formula>
    </cfRule>
  </conditionalFormatting>
  <conditionalFormatting sqref="I13 K13">
    <cfRule type="cellIs" dxfId="183" priority="22" operator="greaterThan">
      <formula>15</formula>
    </cfRule>
    <cfRule type="cellIs" dxfId="182" priority="23" operator="lessThan">
      <formula>7.5</formula>
    </cfRule>
  </conditionalFormatting>
  <conditionalFormatting sqref="I14:I15 K14:K15">
    <cfRule type="cellIs" dxfId="181" priority="20" operator="greaterThan">
      <formula>30</formula>
    </cfRule>
    <cfRule type="cellIs" dxfId="180" priority="21" operator="lessThan">
      <formula>15</formula>
    </cfRule>
  </conditionalFormatting>
  <conditionalFormatting sqref="I16 K16 I22:I23">
    <cfRule type="cellIs" dxfId="179" priority="18" operator="greaterThan">
      <formula>25</formula>
    </cfRule>
    <cfRule type="cellIs" dxfId="178" priority="19" operator="lessThanOrEqual">
      <formula>12.4</formula>
    </cfRule>
  </conditionalFormatting>
  <conditionalFormatting sqref="I18 K18">
    <cfRule type="cellIs" dxfId="177" priority="8" operator="greaterThan">
      <formula>40</formula>
    </cfRule>
    <cfRule type="cellIs" dxfId="176" priority="9" operator="between">
      <formula>0.1</formula>
      <formula>19.9</formula>
    </cfRule>
  </conditionalFormatting>
  <conditionalFormatting sqref="I21 I29">
    <cfRule type="cellIs" dxfId="175" priority="14" operator="greaterThan">
      <formula>10</formula>
    </cfRule>
    <cfRule type="cellIs" dxfId="174" priority="15" operator="lessThan">
      <formula>5</formula>
    </cfRule>
  </conditionalFormatting>
  <conditionalFormatting sqref="I24:I25 I30">
    <cfRule type="cellIs" dxfId="173" priority="16" operator="greaterThan">
      <formula>20</formula>
    </cfRule>
    <cfRule type="cellIs" dxfId="172" priority="17" operator="lessThan">
      <formula>10</formula>
    </cfRule>
  </conditionalFormatting>
  <conditionalFormatting sqref="I26">
    <cfRule type="cellIs" dxfId="171" priority="1" operator="greaterThan">
      <formula>100</formula>
    </cfRule>
    <cfRule type="cellIs" dxfId="170" priority="2" operator="between">
      <formula>0.1</formula>
      <formula>49.9</formula>
    </cfRule>
  </conditionalFormatting>
  <conditionalFormatting sqref="J5:N6">
    <cfRule type="cellIs" dxfId="169" priority="27" operator="equal">
      <formula>0</formula>
    </cfRule>
  </conditionalFormatting>
  <conditionalFormatting sqref="L1:P1 C1:F2">
    <cfRule type="cellIs" dxfId="168" priority="26" operator="equal">
      <formula>0</formula>
    </cfRule>
  </conditionalFormatting>
  <conditionalFormatting sqref="N13:O14">
    <cfRule type="cellIs" dxfId="167" priority="12" operator="greaterThan">
      <formula>40</formula>
    </cfRule>
    <cfRule type="cellIs" dxfId="166" priority="13" operator="between">
      <formula>19.9</formula>
      <formula>0.5</formula>
    </cfRule>
  </conditionalFormatting>
  <conditionalFormatting sqref="N21:O22 N29:O30">
    <cfRule type="cellIs" dxfId="165" priority="10" operator="greaterThan">
      <formula>30</formula>
    </cfRule>
    <cfRule type="cellIs" dxfId="164" priority="11" operator="between">
      <formula>0.5</formula>
      <formula>14.9</formula>
    </cfRule>
  </conditionalFormatting>
  <conditionalFormatting sqref="N37:O37">
    <cfRule type="cellIs" dxfId="163" priority="3" operator="equal">
      <formula>"fill in"</formula>
    </cfRule>
    <cfRule type="cellIs" dxfId="162" priority="4" operator="greaterThan">
      <formula>20</formula>
    </cfRule>
    <cfRule type="cellIs" dxfId="161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1507B921-D0CA-4FF0-96F0-2981014B913D}"/>
    <dataValidation allowBlank="1" showInputMessage="1" showErrorMessage="1" promptTitle="Titel masterproef" prompt="Vul de titel van de masterproef in" sqref="C7" xr:uid="{4601AF77-FEE6-4946-B41D-43D845D4066E}"/>
    <dataValidation allowBlank="1" showInputMessage="1" showErrorMessage="1" promptTitle="Date defence" prompt="Fill in the date of defence" sqref="C2:F2" xr:uid="{95356457-BE09-4D04-AB8A-0D3EA1D4FC65}"/>
    <dataValidation allowBlank="1" showInputMessage="1" showErrorMessage="1" promptTitle="ACJ" prompt="Fill in the current academic year: 20XX-20YY" sqref="C1:F1" xr:uid="{749C0B38-4F4C-4598-A19B-FAE26B896402}"/>
    <dataValidation allowBlank="1" showInputMessage="1" showErrorMessage="1" promptTitle="Student" prompt="Fill in the student's name" sqref="C4:F4" xr:uid="{102C7632-0FAC-4644-BFD7-735721CC6B85}"/>
    <dataValidation allowBlank="1" showInputMessage="1" showErrorMessage="1" promptTitle="Name" prompt="Fill in the name" sqref="J5:N10" xr:uid="{EC274935-800C-41CD-84BB-15103314A886}"/>
    <dataValidation allowBlank="1" showInputMessage="1" showErrorMessage="1" promptTitle="Titel dissertation" prompt="Fill in the title of the master's dissertation" sqref="A8:F10" xr:uid="{5E3146C0-8C3B-4599-BFAD-773172E620C4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3EE3FCC-877D-49A7-972C-DC7F0CF60693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6C566AC6-7E5F-4EF6-B334-28016FDBE024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9158EA76-4808-4F50-9B83-B6AE6D3A0E1F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37242802-FDA8-449F-A26C-47C94FC5AC4E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59DDBDCE-FB31-4012-A3F0-8BE1849F2AD7}">
          <x14:formula1>
            <xm:f>lists!$B$2:$B$18</xm:f>
          </x14:formula1>
          <xm:sqref>C5:F6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CC53-1D05-4F3F-80A0-0FF201F1A919}">
  <dimension ref="A1:P40"/>
  <sheetViews>
    <sheetView showGridLines="0" zoomScale="90" zoomScaleNormal="90" workbookViewId="0">
      <selection activeCell="R4" sqref="R4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8wD6XXS3Mpim0M9dmPlUDSMafdaWG4ljqgHoI55W+1Mdrpsioa+C+I/+pUMrstU/zLmOpM75ZnjjFGyRxFcrzg==" saltValue="4LtTENyw7w2wIxjGvBQF/w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160" priority="25" operator="equal">
      <formula>0</formula>
    </cfRule>
  </conditionalFormatting>
  <conditionalFormatting sqref="F37:I37">
    <cfRule type="cellIs" dxfId="159" priority="24" operator="equal">
      <formula>0</formula>
    </cfRule>
  </conditionalFormatting>
  <conditionalFormatting sqref="I13 K13">
    <cfRule type="cellIs" dxfId="158" priority="22" operator="greaterThan">
      <formula>15</formula>
    </cfRule>
    <cfRule type="cellIs" dxfId="157" priority="23" operator="lessThan">
      <formula>7.5</formula>
    </cfRule>
  </conditionalFormatting>
  <conditionalFormatting sqref="I14:I15 K14:K15">
    <cfRule type="cellIs" dxfId="156" priority="20" operator="greaterThan">
      <formula>30</formula>
    </cfRule>
    <cfRule type="cellIs" dxfId="155" priority="21" operator="lessThan">
      <formula>15</formula>
    </cfRule>
  </conditionalFormatting>
  <conditionalFormatting sqref="I16 K16 I22:I23">
    <cfRule type="cellIs" dxfId="154" priority="18" operator="greaterThan">
      <formula>25</formula>
    </cfRule>
    <cfRule type="cellIs" dxfId="153" priority="19" operator="lessThanOrEqual">
      <formula>12.4</formula>
    </cfRule>
  </conditionalFormatting>
  <conditionalFormatting sqref="I18 K18">
    <cfRule type="cellIs" dxfId="152" priority="8" operator="greaterThan">
      <formula>40</formula>
    </cfRule>
    <cfRule type="cellIs" dxfId="151" priority="9" operator="between">
      <formula>0.1</formula>
      <formula>19.9</formula>
    </cfRule>
  </conditionalFormatting>
  <conditionalFormatting sqref="I21 I29">
    <cfRule type="cellIs" dxfId="150" priority="14" operator="greaterThan">
      <formula>10</formula>
    </cfRule>
    <cfRule type="cellIs" dxfId="149" priority="15" operator="lessThan">
      <formula>5</formula>
    </cfRule>
  </conditionalFormatting>
  <conditionalFormatting sqref="I24:I25 I30">
    <cfRule type="cellIs" dxfId="148" priority="16" operator="greaterThan">
      <formula>20</formula>
    </cfRule>
    <cfRule type="cellIs" dxfId="147" priority="17" operator="lessThan">
      <formula>10</formula>
    </cfRule>
  </conditionalFormatting>
  <conditionalFormatting sqref="I26">
    <cfRule type="cellIs" dxfId="146" priority="1" operator="greaterThan">
      <formula>100</formula>
    </cfRule>
    <cfRule type="cellIs" dxfId="145" priority="2" operator="between">
      <formula>0.1</formula>
      <formula>49.9</formula>
    </cfRule>
  </conditionalFormatting>
  <conditionalFormatting sqref="J5:N6">
    <cfRule type="cellIs" dxfId="144" priority="27" operator="equal">
      <formula>0</formula>
    </cfRule>
  </conditionalFormatting>
  <conditionalFormatting sqref="L1:P1 C1:F2">
    <cfRule type="cellIs" dxfId="143" priority="26" operator="equal">
      <formula>0</formula>
    </cfRule>
  </conditionalFormatting>
  <conditionalFormatting sqref="N13:O14">
    <cfRule type="cellIs" dxfId="142" priority="12" operator="greaterThan">
      <formula>40</formula>
    </cfRule>
    <cfRule type="cellIs" dxfId="141" priority="13" operator="between">
      <formula>19.9</formula>
      <formula>0.5</formula>
    </cfRule>
  </conditionalFormatting>
  <conditionalFormatting sqref="N21:O22 N29:O30">
    <cfRule type="cellIs" dxfId="140" priority="10" operator="greaterThan">
      <formula>30</formula>
    </cfRule>
    <cfRule type="cellIs" dxfId="139" priority="11" operator="between">
      <formula>0.5</formula>
      <formula>14.9</formula>
    </cfRule>
  </conditionalFormatting>
  <conditionalFormatting sqref="N37:O37">
    <cfRule type="cellIs" dxfId="138" priority="3" operator="equal">
      <formula>"fill in"</formula>
    </cfRule>
    <cfRule type="cellIs" dxfId="137" priority="4" operator="greaterThan">
      <formula>20</formula>
    </cfRule>
    <cfRule type="cellIs" dxfId="136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9EC9B77A-ED57-4653-A231-6FE8F94CEDE0}"/>
    <dataValidation allowBlank="1" showInputMessage="1" showErrorMessage="1" promptTitle="Titel masterproef" prompt="Vul de titel van de masterproef in" sqref="C7" xr:uid="{9C37E5D2-7D2D-4122-8783-15FF957B1C2B}"/>
    <dataValidation allowBlank="1" showInputMessage="1" showErrorMessage="1" promptTitle="Date defence" prompt="Fill in the date of defence" sqref="C2:F2" xr:uid="{9434ED2A-4FE4-469C-B86F-9E9B4964DD82}"/>
    <dataValidation allowBlank="1" showInputMessage="1" showErrorMessage="1" promptTitle="ACJ" prompt="Fill in the current academic year: 20XX-20YY" sqref="C1:F1" xr:uid="{C31A0090-17AE-431C-9720-6BF6E9DBB5F6}"/>
    <dataValidation allowBlank="1" showInputMessage="1" showErrorMessage="1" promptTitle="Student" prompt="Fill in the student's name" sqref="C4:F4" xr:uid="{5642465D-062A-4DEC-AACA-481E5BFE8142}"/>
    <dataValidation allowBlank="1" showInputMessage="1" showErrorMessage="1" promptTitle="Name" prompt="Fill in the name" sqref="J5:N10" xr:uid="{6E1EB90A-6ED3-45CF-A8FF-3FA6FA5778AE}"/>
    <dataValidation allowBlank="1" showInputMessage="1" showErrorMessage="1" promptTitle="Titel dissertation" prompt="Fill in the title of the master's dissertation" sqref="A8:F10" xr:uid="{5768250D-FFC9-4DD8-AAAE-C5469673E099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6463513-D995-4ED4-8CDC-F82F9898502D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7407C334-2FFE-4A9B-BBCF-76D19E8B9855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FFA8AEEE-E863-4450-B6AD-1711C37367BE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46815196-3C3E-43AB-B180-B36E6A40FEAF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FD34041C-F7BA-4695-BFC5-2DC069B2D0D3}">
          <x14:formula1>
            <xm:f>lists!$B$2:$B$18</xm:f>
          </x14:formula1>
          <xm:sqref>C5:F6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8271-798B-4B9B-8F14-9315193D9C5B}">
  <dimension ref="A1:P40"/>
  <sheetViews>
    <sheetView showGridLines="0" zoomScale="90" zoomScaleNormal="90" workbookViewId="0">
      <selection activeCell="S1" sqref="S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qKXDZSYur1pIF7ZW5Z5DHRhwf0QAC6gcdbfh1SQOel9EuKdS60VYueV8iXpW3185AgtyIUjFWkWnJ4sQMobq8g==" saltValue="iWlfdb2cutUQgeQJoNqubg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135" priority="25" operator="equal">
      <formula>0</formula>
    </cfRule>
  </conditionalFormatting>
  <conditionalFormatting sqref="F37:I37">
    <cfRule type="cellIs" dxfId="134" priority="24" operator="equal">
      <formula>0</formula>
    </cfRule>
  </conditionalFormatting>
  <conditionalFormatting sqref="I13 K13">
    <cfRule type="cellIs" dxfId="133" priority="22" operator="greaterThan">
      <formula>15</formula>
    </cfRule>
    <cfRule type="cellIs" dxfId="132" priority="23" operator="lessThan">
      <formula>7.5</formula>
    </cfRule>
  </conditionalFormatting>
  <conditionalFormatting sqref="I14:I15 K14:K15">
    <cfRule type="cellIs" dxfId="131" priority="20" operator="greaterThan">
      <formula>30</formula>
    </cfRule>
    <cfRule type="cellIs" dxfId="130" priority="21" operator="lessThan">
      <formula>15</formula>
    </cfRule>
  </conditionalFormatting>
  <conditionalFormatting sqref="I16 K16 I22:I23">
    <cfRule type="cellIs" dxfId="129" priority="18" operator="greaterThan">
      <formula>25</formula>
    </cfRule>
    <cfRule type="cellIs" dxfId="128" priority="19" operator="lessThanOrEqual">
      <formula>12.4</formula>
    </cfRule>
  </conditionalFormatting>
  <conditionalFormatting sqref="I18 K18">
    <cfRule type="cellIs" dxfId="127" priority="8" operator="greaterThan">
      <formula>40</formula>
    </cfRule>
    <cfRule type="cellIs" dxfId="126" priority="9" operator="between">
      <formula>0.1</formula>
      <formula>19.9</formula>
    </cfRule>
  </conditionalFormatting>
  <conditionalFormatting sqref="I21 I29">
    <cfRule type="cellIs" dxfId="125" priority="14" operator="greaterThan">
      <formula>10</formula>
    </cfRule>
    <cfRule type="cellIs" dxfId="124" priority="15" operator="lessThan">
      <formula>5</formula>
    </cfRule>
  </conditionalFormatting>
  <conditionalFormatting sqref="I24:I25 I30">
    <cfRule type="cellIs" dxfId="123" priority="16" operator="greaterThan">
      <formula>20</formula>
    </cfRule>
    <cfRule type="cellIs" dxfId="122" priority="17" operator="lessThan">
      <formula>10</formula>
    </cfRule>
  </conditionalFormatting>
  <conditionalFormatting sqref="I26">
    <cfRule type="cellIs" dxfId="121" priority="1" operator="greaterThan">
      <formula>100</formula>
    </cfRule>
    <cfRule type="cellIs" dxfId="120" priority="2" operator="between">
      <formula>0.1</formula>
      <formula>49.9</formula>
    </cfRule>
  </conditionalFormatting>
  <conditionalFormatting sqref="J5:N6">
    <cfRule type="cellIs" dxfId="119" priority="27" operator="equal">
      <formula>0</formula>
    </cfRule>
  </conditionalFormatting>
  <conditionalFormatting sqref="L1:P1 C1:F2">
    <cfRule type="cellIs" dxfId="118" priority="26" operator="equal">
      <formula>0</formula>
    </cfRule>
  </conditionalFormatting>
  <conditionalFormatting sqref="N13:O14">
    <cfRule type="cellIs" dxfId="117" priority="12" operator="greaterThan">
      <formula>40</formula>
    </cfRule>
    <cfRule type="cellIs" dxfId="116" priority="13" operator="between">
      <formula>19.9</formula>
      <formula>0.5</formula>
    </cfRule>
  </conditionalFormatting>
  <conditionalFormatting sqref="N21:O22 N29:O30">
    <cfRule type="cellIs" dxfId="115" priority="10" operator="greaterThan">
      <formula>30</formula>
    </cfRule>
    <cfRule type="cellIs" dxfId="114" priority="11" operator="between">
      <formula>0.5</formula>
      <formula>14.9</formula>
    </cfRule>
  </conditionalFormatting>
  <conditionalFormatting sqref="N37:O37">
    <cfRule type="cellIs" dxfId="113" priority="3" operator="equal">
      <formula>"fill in"</formula>
    </cfRule>
    <cfRule type="cellIs" dxfId="112" priority="4" operator="greaterThan">
      <formula>20</formula>
    </cfRule>
    <cfRule type="cellIs" dxfId="111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B547F70F-BC70-4353-9BB2-84FEED21B5B7}"/>
    <dataValidation allowBlank="1" showInputMessage="1" showErrorMessage="1" promptTitle="Titel masterproef" prompt="Vul de titel van de masterproef in" sqref="C7" xr:uid="{022C990C-E2F6-47BB-B063-9E0137C345C1}"/>
    <dataValidation allowBlank="1" showInputMessage="1" showErrorMessage="1" promptTitle="Date defence" prompt="Fill in the date of defence" sqref="C2:F2" xr:uid="{7809DE47-FE87-4B8B-AB31-B7AC18D6E978}"/>
    <dataValidation allowBlank="1" showInputMessage="1" showErrorMessage="1" promptTitle="ACJ" prompt="Fill in the current academic year: 20XX-20YY" sqref="C1:F1" xr:uid="{D6A1965F-BC3A-46FB-B576-5B0B895FB60F}"/>
    <dataValidation allowBlank="1" showInputMessage="1" showErrorMessage="1" promptTitle="Student" prompt="Fill in the student's name" sqref="C4:F4" xr:uid="{9E748B6C-E513-4F8C-A0E0-A49005BA6BCE}"/>
    <dataValidation allowBlank="1" showInputMessage="1" showErrorMessage="1" promptTitle="Name" prompt="Fill in the name" sqref="J5:N10" xr:uid="{D216C880-B1E6-4BF3-ACFE-18FA1E4CCAE9}"/>
    <dataValidation allowBlank="1" showInputMessage="1" showErrorMessage="1" promptTitle="Titel dissertation" prompt="Fill in the title of the master's dissertation" sqref="A8:F10" xr:uid="{698B1EDE-D837-4D8A-B928-8FC03BE1AABB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8DB1678-CDD3-43F2-90FE-8835ADE31C7F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4FDD3D65-6881-451B-9F7A-D3E4265AE51A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9EA4482A-E897-416F-8028-67F6538A2CA2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9B1E5E55-25E0-4B4C-8A89-B381258AC4CD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BFFC9490-566E-4810-BA02-FECA6E344DE7}">
          <x14:formula1>
            <xm:f>lists!$B$2:$B$18</xm:f>
          </x14:formula1>
          <xm:sqref>C5:F6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1D61-73D7-43F5-B254-2AA117275C8F}">
  <dimension ref="A1:P40"/>
  <sheetViews>
    <sheetView showGridLines="0" zoomScale="90" zoomScaleNormal="90" workbookViewId="0">
      <selection activeCell="R1" sqref="R1"/>
    </sheetView>
  </sheetViews>
  <sheetFormatPr defaultRowHeight="15" x14ac:dyDescent="0.25"/>
  <cols>
    <col min="5" max="5" width="13.5703125" customWidth="1"/>
    <col min="6" max="6" width="8" customWidth="1"/>
    <col min="7" max="7" width="2" customWidth="1"/>
    <col min="13" max="13" width="6.5703125" customWidth="1"/>
    <col min="16" max="16" width="9.7109375" customWidth="1"/>
    <col min="17" max="17" width="9.28515625" customWidth="1"/>
  </cols>
  <sheetData>
    <row r="1" spans="1:16" ht="15.75" x14ac:dyDescent="0.25">
      <c r="A1" s="1"/>
      <c r="B1" s="2" t="s">
        <v>0</v>
      </c>
      <c r="C1" s="117" t="str">
        <f>STUD1!C1</f>
        <v>2023-2024</v>
      </c>
      <c r="D1" s="117"/>
      <c r="E1" s="117"/>
      <c r="F1" s="118"/>
      <c r="J1" s="5"/>
      <c r="K1" s="4" t="s">
        <v>56</v>
      </c>
      <c r="L1" s="103">
        <f>STUD1!L1</f>
        <v>0</v>
      </c>
      <c r="M1" s="103"/>
      <c r="N1" s="103"/>
      <c r="O1" s="103"/>
      <c r="P1" s="103"/>
    </row>
    <row r="2" spans="1:16" ht="16.5" thickBot="1" x14ac:dyDescent="0.3">
      <c r="A2" s="15"/>
      <c r="B2" s="6" t="s">
        <v>6</v>
      </c>
      <c r="C2" s="100">
        <f>STUD1!C2</f>
        <v>0</v>
      </c>
      <c r="D2" s="100"/>
      <c r="E2" s="100"/>
      <c r="F2" s="139"/>
    </row>
    <row r="3" spans="1:16" ht="16.5" thickBot="1" x14ac:dyDescent="0.3">
      <c r="A3" s="7"/>
      <c r="B3" s="4"/>
      <c r="C3" s="8"/>
      <c r="D3" s="8"/>
      <c r="H3" s="133" t="s">
        <v>7</v>
      </c>
      <c r="I3" s="134"/>
      <c r="J3" s="134"/>
      <c r="K3" s="134"/>
      <c r="L3" s="134"/>
      <c r="M3" s="134"/>
      <c r="N3" s="134"/>
      <c r="O3" s="134"/>
      <c r="P3" s="135"/>
    </row>
    <row r="4" spans="1:16" ht="15.75" x14ac:dyDescent="0.25">
      <c r="A4" s="17"/>
      <c r="B4" s="2" t="s">
        <v>8</v>
      </c>
      <c r="C4" s="117"/>
      <c r="D4" s="117"/>
      <c r="E4" s="117"/>
      <c r="F4" s="118"/>
      <c r="H4" s="18"/>
      <c r="J4" s="110" t="s">
        <v>9</v>
      </c>
      <c r="K4" s="111"/>
      <c r="L4" s="111"/>
      <c r="M4" s="111"/>
      <c r="N4" s="112"/>
      <c r="O4" s="23" t="s">
        <v>10</v>
      </c>
      <c r="P4" s="24" t="s">
        <v>11</v>
      </c>
    </row>
    <row r="5" spans="1:16" ht="17.25" customHeight="1" x14ac:dyDescent="0.25">
      <c r="A5" s="3"/>
      <c r="B5" s="4" t="s">
        <v>12</v>
      </c>
      <c r="C5" s="119">
        <f>STUD1!C5</f>
        <v>0</v>
      </c>
      <c r="D5" s="119"/>
      <c r="E5" s="119"/>
      <c r="F5" s="120"/>
      <c r="H5" s="18"/>
      <c r="I5" s="20" t="s">
        <v>13</v>
      </c>
      <c r="J5" s="136">
        <f>STUD1!J5</f>
        <v>0</v>
      </c>
      <c r="K5" s="136"/>
      <c r="L5" s="136"/>
      <c r="M5" s="136"/>
      <c r="N5" s="136"/>
      <c r="O5" s="72"/>
      <c r="P5" s="73"/>
    </row>
    <row r="6" spans="1:16" ht="15.75" customHeight="1" x14ac:dyDescent="0.25">
      <c r="A6" s="18"/>
      <c r="C6" s="121"/>
      <c r="D6" s="121"/>
      <c r="E6" s="121"/>
      <c r="F6" s="122"/>
      <c r="H6" s="18"/>
      <c r="I6" s="20" t="s">
        <v>14</v>
      </c>
      <c r="J6" s="136">
        <f>STUD1!J6</f>
        <v>0</v>
      </c>
      <c r="K6" s="136"/>
      <c r="L6" s="136"/>
      <c r="M6" s="136"/>
      <c r="N6" s="136"/>
      <c r="O6" s="72"/>
      <c r="P6" s="73"/>
    </row>
    <row r="7" spans="1:16" ht="15.75" x14ac:dyDescent="0.25">
      <c r="A7" s="3"/>
      <c r="B7" s="4" t="s">
        <v>15</v>
      </c>
      <c r="C7" s="16"/>
      <c r="D7" s="16"/>
      <c r="E7" s="16"/>
      <c r="F7" s="19"/>
      <c r="H7" s="18"/>
      <c r="I7" s="20" t="s">
        <v>16</v>
      </c>
      <c r="J7" s="136"/>
      <c r="K7" s="136"/>
      <c r="L7" s="136"/>
      <c r="M7" s="136"/>
      <c r="N7" s="136"/>
      <c r="O7" s="72"/>
      <c r="P7" s="73"/>
    </row>
    <row r="8" spans="1:16" ht="15.75" customHeight="1" x14ac:dyDescent="0.25">
      <c r="A8" s="104"/>
      <c r="B8" s="105"/>
      <c r="C8" s="105"/>
      <c r="D8" s="105"/>
      <c r="E8" s="105"/>
      <c r="F8" s="106"/>
      <c r="H8" s="18"/>
      <c r="I8" s="20" t="s">
        <v>17</v>
      </c>
      <c r="J8" s="136"/>
      <c r="K8" s="136"/>
      <c r="L8" s="136"/>
      <c r="M8" s="136"/>
      <c r="N8" s="136"/>
      <c r="O8" s="72"/>
      <c r="P8" s="73"/>
    </row>
    <row r="9" spans="1:16" ht="15.75" customHeight="1" x14ac:dyDescent="0.25">
      <c r="A9" s="104"/>
      <c r="B9" s="105"/>
      <c r="C9" s="105"/>
      <c r="D9" s="105"/>
      <c r="E9" s="105"/>
      <c r="F9" s="106"/>
      <c r="H9" s="18"/>
      <c r="I9" s="20" t="s">
        <v>18</v>
      </c>
      <c r="J9" s="136"/>
      <c r="K9" s="136"/>
      <c r="L9" s="136"/>
      <c r="M9" s="136"/>
      <c r="N9" s="136"/>
      <c r="O9" s="72"/>
      <c r="P9" s="73"/>
    </row>
    <row r="10" spans="1:16" ht="15.75" customHeight="1" thickBot="1" x14ac:dyDescent="0.3">
      <c r="A10" s="107"/>
      <c r="B10" s="108"/>
      <c r="C10" s="108"/>
      <c r="D10" s="108"/>
      <c r="E10" s="108"/>
      <c r="F10" s="109"/>
      <c r="H10" s="21"/>
      <c r="I10" s="22" t="s">
        <v>19</v>
      </c>
      <c r="J10" s="137"/>
      <c r="K10" s="137"/>
      <c r="L10" s="137"/>
      <c r="M10" s="137"/>
      <c r="N10" s="137"/>
      <c r="O10" s="74"/>
      <c r="P10" s="75"/>
    </row>
    <row r="11" spans="1:16" ht="8.25" customHeight="1" thickBot="1" x14ac:dyDescent="0.3"/>
    <row r="12" spans="1:16" x14ac:dyDescent="0.25">
      <c r="A12" s="10" t="s">
        <v>20</v>
      </c>
      <c r="B12" s="9"/>
      <c r="C12" s="9"/>
      <c r="D12" s="9"/>
      <c r="E12" s="9"/>
      <c r="F12" s="25"/>
      <c r="G12" s="25"/>
      <c r="H12" s="25"/>
      <c r="I12" s="25" t="s">
        <v>21</v>
      </c>
      <c r="J12" s="25"/>
      <c r="K12" s="25" t="s">
        <v>22</v>
      </c>
      <c r="L12" s="25"/>
      <c r="M12" s="25"/>
      <c r="N12" s="39" t="s">
        <v>23</v>
      </c>
      <c r="O12" s="38"/>
      <c r="P12" s="11"/>
    </row>
    <row r="13" spans="1:16" ht="15" customHeight="1" x14ac:dyDescent="0.25">
      <c r="A13" s="18" t="s">
        <v>24</v>
      </c>
      <c r="I13" s="76"/>
      <c r="J13" s="27" t="s">
        <v>25</v>
      </c>
      <c r="K13" s="76"/>
      <c r="L13" s="27" t="s">
        <v>25</v>
      </c>
      <c r="N13" s="116">
        <f>AVERAGE(I18,K18)</f>
        <v>0</v>
      </c>
      <c r="O13" s="116"/>
      <c r="P13" s="114" t="s">
        <v>26</v>
      </c>
    </row>
    <row r="14" spans="1:16" ht="15" customHeight="1" x14ac:dyDescent="0.25">
      <c r="A14" s="18" t="s">
        <v>27</v>
      </c>
      <c r="I14" s="76"/>
      <c r="J14" s="27" t="s">
        <v>28</v>
      </c>
      <c r="K14" s="76"/>
      <c r="L14" s="27" t="s">
        <v>28</v>
      </c>
      <c r="N14" s="116"/>
      <c r="O14" s="116"/>
      <c r="P14" s="114"/>
    </row>
    <row r="15" spans="1:16" x14ac:dyDescent="0.25">
      <c r="A15" s="18" t="s">
        <v>29</v>
      </c>
      <c r="I15" s="76"/>
      <c r="J15" s="27" t="s">
        <v>28</v>
      </c>
      <c r="K15" s="76"/>
      <c r="L15" s="27" t="s">
        <v>28</v>
      </c>
      <c r="P15" s="28"/>
    </row>
    <row r="16" spans="1:16" x14ac:dyDescent="0.25">
      <c r="A16" s="18" t="s">
        <v>30</v>
      </c>
      <c r="I16" s="76"/>
      <c r="J16" s="27" t="s">
        <v>31</v>
      </c>
      <c r="K16" s="76"/>
      <c r="L16" s="27" t="s">
        <v>31</v>
      </c>
      <c r="P16" s="28"/>
    </row>
    <row r="17" spans="1:16" ht="15" hidden="1" customHeight="1" x14ac:dyDescent="0.25">
      <c r="A17" s="18"/>
      <c r="I17">
        <f>SUM(I13:I16)</f>
        <v>0</v>
      </c>
      <c r="J17" s="27" t="s">
        <v>32</v>
      </c>
      <c r="K17">
        <f>SUM(K13:K16)</f>
        <v>0</v>
      </c>
      <c r="L17" s="27" t="s">
        <v>32</v>
      </c>
      <c r="P17" s="28"/>
    </row>
    <row r="18" spans="1:16" ht="15.75" thickBot="1" x14ac:dyDescent="0.3">
      <c r="A18" s="21"/>
      <c r="B18" s="29"/>
      <c r="C18" s="29"/>
      <c r="D18" s="29"/>
      <c r="E18" s="29"/>
      <c r="F18" s="29"/>
      <c r="G18" s="29"/>
      <c r="H18" s="29"/>
      <c r="I18" s="29">
        <f>I17/100*40</f>
        <v>0</v>
      </c>
      <c r="J18" s="30" t="s">
        <v>26</v>
      </c>
      <c r="K18" s="29">
        <f>K17/100*40</f>
        <v>0</v>
      </c>
      <c r="L18" s="30" t="s">
        <v>26</v>
      </c>
      <c r="M18" s="29"/>
      <c r="N18" s="29"/>
      <c r="O18" s="29"/>
      <c r="P18" s="31"/>
    </row>
    <row r="19" spans="1:16" ht="8.25" customHeight="1" thickBot="1" x14ac:dyDescent="0.3"/>
    <row r="20" spans="1:16" x14ac:dyDescent="0.25">
      <c r="A20" s="10" t="s">
        <v>33</v>
      </c>
      <c r="B20" s="25"/>
      <c r="C20" s="25"/>
      <c r="D20" s="25"/>
      <c r="E20" s="25"/>
      <c r="F20" s="25"/>
      <c r="G20" s="25"/>
      <c r="H20" s="25"/>
      <c r="I20" s="25" t="s">
        <v>34</v>
      </c>
      <c r="J20" s="25"/>
      <c r="K20" s="25"/>
      <c r="L20" s="25"/>
      <c r="M20" s="25"/>
      <c r="N20" s="39" t="s">
        <v>35</v>
      </c>
      <c r="O20" s="38"/>
      <c r="P20" s="11"/>
    </row>
    <row r="21" spans="1:16" ht="15" customHeight="1" x14ac:dyDescent="0.25">
      <c r="A21" s="18" t="s">
        <v>36</v>
      </c>
      <c r="I21" s="76"/>
      <c r="J21" s="27" t="s">
        <v>37</v>
      </c>
      <c r="N21" s="116">
        <f>I26/100*30</f>
        <v>0</v>
      </c>
      <c r="O21" s="116"/>
      <c r="P21" s="114" t="s">
        <v>28</v>
      </c>
    </row>
    <row r="22" spans="1:16" ht="15" customHeight="1" x14ac:dyDescent="0.25">
      <c r="A22" s="18" t="s">
        <v>38</v>
      </c>
      <c r="I22" s="76"/>
      <c r="J22" s="27" t="s">
        <v>31</v>
      </c>
      <c r="N22" s="116"/>
      <c r="O22" s="116"/>
      <c r="P22" s="114"/>
    </row>
    <row r="23" spans="1:16" x14ac:dyDescent="0.25">
      <c r="A23" s="18" t="s">
        <v>39</v>
      </c>
      <c r="I23" s="76"/>
      <c r="J23" s="27" t="s">
        <v>31</v>
      </c>
      <c r="P23" s="28"/>
    </row>
    <row r="24" spans="1:16" x14ac:dyDescent="0.25">
      <c r="A24" s="18" t="s">
        <v>40</v>
      </c>
      <c r="I24" s="76"/>
      <c r="J24" s="27" t="s">
        <v>41</v>
      </c>
      <c r="P24" s="28"/>
    </row>
    <row r="25" spans="1:16" x14ac:dyDescent="0.25">
      <c r="A25" s="18" t="s">
        <v>42</v>
      </c>
      <c r="I25" s="76"/>
      <c r="J25" s="27" t="s">
        <v>41</v>
      </c>
      <c r="P25" s="28"/>
    </row>
    <row r="26" spans="1:16" ht="12.75" customHeight="1" thickBot="1" x14ac:dyDescent="0.3">
      <c r="A26" s="21"/>
      <c r="B26" s="29"/>
      <c r="C26" s="29"/>
      <c r="D26" s="29"/>
      <c r="E26" s="29"/>
      <c r="F26" s="29"/>
      <c r="G26" s="29"/>
      <c r="H26" s="29"/>
      <c r="I26" s="29">
        <f>SUM(I21:I25)</f>
        <v>0</v>
      </c>
      <c r="J26" s="30" t="s">
        <v>32</v>
      </c>
      <c r="K26" s="29"/>
      <c r="L26" s="29"/>
      <c r="M26" s="29"/>
      <c r="N26" s="29"/>
      <c r="O26" s="29"/>
      <c r="P26" s="31"/>
    </row>
    <row r="27" spans="1:16" ht="6.75" customHeight="1" thickBot="1" x14ac:dyDescent="0.3"/>
    <row r="28" spans="1:16" x14ac:dyDescent="0.25">
      <c r="A28" s="10" t="s">
        <v>43</v>
      </c>
      <c r="B28" s="25"/>
      <c r="C28" s="25"/>
      <c r="D28" s="25"/>
      <c r="E28" s="25"/>
      <c r="F28" s="25"/>
      <c r="G28" s="25"/>
      <c r="H28" s="25"/>
      <c r="I28" s="25" t="s">
        <v>44</v>
      </c>
      <c r="J28" s="25"/>
      <c r="K28" s="25"/>
      <c r="L28" s="25"/>
      <c r="M28" s="25"/>
      <c r="N28" s="9" t="s">
        <v>45</v>
      </c>
      <c r="O28" s="25"/>
      <c r="P28" s="26"/>
    </row>
    <row r="29" spans="1:16" ht="15" customHeight="1" x14ac:dyDescent="0.25">
      <c r="A29" s="18" t="s">
        <v>46</v>
      </c>
      <c r="I29" s="76"/>
      <c r="J29" s="27" t="s">
        <v>37</v>
      </c>
      <c r="N29" s="116">
        <f>SUM(I29:I30)</f>
        <v>0</v>
      </c>
      <c r="O29" s="116"/>
      <c r="P29" s="114" t="s">
        <v>28</v>
      </c>
    </row>
    <row r="30" spans="1:16" ht="15.75" customHeight="1" thickBot="1" x14ac:dyDescent="0.3">
      <c r="A30" s="21" t="s">
        <v>47</v>
      </c>
      <c r="B30" s="29"/>
      <c r="C30" s="29"/>
      <c r="D30" s="29"/>
      <c r="E30" s="29"/>
      <c r="F30" s="29"/>
      <c r="G30" s="29"/>
      <c r="H30" s="29"/>
      <c r="I30" s="77"/>
      <c r="J30" s="30" t="s">
        <v>41</v>
      </c>
      <c r="K30" s="29"/>
      <c r="L30" s="29"/>
      <c r="M30" s="29"/>
      <c r="N30" s="123"/>
      <c r="O30" s="123"/>
      <c r="P30" s="115"/>
    </row>
    <row r="31" spans="1:16" ht="5.25" customHeight="1" x14ac:dyDescent="0.25"/>
    <row r="32" spans="1:16" ht="16.5" thickBot="1" x14ac:dyDescent="0.3">
      <c r="A32" s="12" t="s">
        <v>48</v>
      </c>
    </row>
    <row r="33" spans="1:16" ht="15.75" thickBot="1" x14ac:dyDescent="0.3">
      <c r="B33" s="13" t="s">
        <v>49</v>
      </c>
      <c r="C33" s="13"/>
      <c r="F33">
        <f>N13+N21+N29</f>
        <v>0</v>
      </c>
      <c r="H33" s="43" t="s">
        <v>50</v>
      </c>
      <c r="I33" s="44"/>
      <c r="J33" s="44"/>
      <c r="K33" s="95"/>
    </row>
    <row r="34" spans="1:16" x14ac:dyDescent="0.25">
      <c r="B34" s="13" t="s">
        <v>51</v>
      </c>
      <c r="C34" s="13"/>
      <c r="F34">
        <f>F33/5</f>
        <v>0</v>
      </c>
      <c r="H34" s="40" t="s">
        <v>52</v>
      </c>
      <c r="I34" s="41"/>
      <c r="J34" s="41"/>
      <c r="K34" s="41"/>
      <c r="L34" s="41"/>
      <c r="M34" s="41"/>
      <c r="N34" s="41"/>
      <c r="O34" s="41"/>
      <c r="P34" s="42"/>
    </row>
    <row r="35" spans="1:16" ht="21" x14ac:dyDescent="0.35">
      <c r="B35" s="46" t="s">
        <v>53</v>
      </c>
      <c r="C35" s="14"/>
      <c r="F35" s="45">
        <f>ROUND(F34,0)</f>
        <v>0</v>
      </c>
      <c r="H35" s="124"/>
      <c r="I35" s="125"/>
      <c r="J35" s="125"/>
      <c r="K35" s="125"/>
      <c r="L35" s="125"/>
      <c r="M35" s="125"/>
      <c r="N35" s="125"/>
      <c r="O35" s="125"/>
      <c r="P35" s="126"/>
    </row>
    <row r="36" spans="1:16" ht="15.75" thickBot="1" x14ac:dyDescent="0.3">
      <c r="H36" s="127"/>
      <c r="I36" s="128"/>
      <c r="J36" s="128"/>
      <c r="K36" s="128"/>
      <c r="L36" s="128"/>
      <c r="M36" s="128"/>
      <c r="N36" s="128"/>
      <c r="O36" s="128"/>
      <c r="P36" s="129"/>
    </row>
    <row r="37" spans="1:16" ht="36.75" thickBot="1" x14ac:dyDescent="0.3">
      <c r="A37" s="33" t="s">
        <v>54</v>
      </c>
      <c r="B37" s="34"/>
      <c r="C37" s="35"/>
      <c r="D37" s="36"/>
      <c r="E37" s="35"/>
      <c r="F37" s="50"/>
      <c r="G37" s="50"/>
      <c r="H37" s="50"/>
      <c r="I37" s="138">
        <f>C4</f>
        <v>0</v>
      </c>
      <c r="J37" s="138"/>
      <c r="K37" s="138"/>
      <c r="L37" s="138"/>
      <c r="M37" s="138"/>
      <c r="N37" s="113">
        <f>IF(K33="yes","fill in",F35)</f>
        <v>0</v>
      </c>
      <c r="O37" s="113"/>
      <c r="P37" s="37" t="s">
        <v>41</v>
      </c>
    </row>
    <row r="38" spans="1:16" ht="15.75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10" t="s">
        <v>55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ht="77.25" customHeight="1" thickBot="1" x14ac:dyDescent="0.3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2"/>
    </row>
  </sheetData>
  <sheetProtection algorithmName="SHA-512" hashValue="+eUeP9EwXw5naaT1NZf0wY+4+a6FEhjBRliJiUx2z/KpeWo27fOtlNbTwyimDnIHY1cs5EUFK1q2B8UB5aNC+A==" saltValue="xopMdxZXDrYlhijUVeHlgQ==" spinCount="100000" sheet="1" objects="1" scenarios="1"/>
  <mergeCells count="24">
    <mergeCell ref="C1:F1"/>
    <mergeCell ref="L1:P1"/>
    <mergeCell ref="C2:F2"/>
    <mergeCell ref="H3:P3"/>
    <mergeCell ref="C4:F4"/>
    <mergeCell ref="J4:N4"/>
    <mergeCell ref="C5:F6"/>
    <mergeCell ref="J5:N5"/>
    <mergeCell ref="J6:N6"/>
    <mergeCell ref="J7:N7"/>
    <mergeCell ref="A8:F10"/>
    <mergeCell ref="J8:N8"/>
    <mergeCell ref="J9:N9"/>
    <mergeCell ref="J10:N10"/>
    <mergeCell ref="H35:P36"/>
    <mergeCell ref="N37:O37"/>
    <mergeCell ref="A40:P40"/>
    <mergeCell ref="N13:O14"/>
    <mergeCell ref="P13:P14"/>
    <mergeCell ref="N21:O22"/>
    <mergeCell ref="P21:P22"/>
    <mergeCell ref="N29:O30"/>
    <mergeCell ref="P29:P30"/>
    <mergeCell ref="I37:M37"/>
  </mergeCells>
  <conditionalFormatting sqref="C5:F6">
    <cfRule type="cellIs" dxfId="110" priority="25" operator="equal">
      <formula>0</formula>
    </cfRule>
  </conditionalFormatting>
  <conditionalFormatting sqref="F37:I37">
    <cfRule type="cellIs" dxfId="109" priority="24" operator="equal">
      <formula>0</formula>
    </cfRule>
  </conditionalFormatting>
  <conditionalFormatting sqref="I13 K13">
    <cfRule type="cellIs" dxfId="108" priority="22" operator="greaterThan">
      <formula>15</formula>
    </cfRule>
    <cfRule type="cellIs" dxfId="107" priority="23" operator="lessThan">
      <formula>7.5</formula>
    </cfRule>
  </conditionalFormatting>
  <conditionalFormatting sqref="I14:I15 K14:K15">
    <cfRule type="cellIs" dxfId="106" priority="20" operator="greaterThan">
      <formula>30</formula>
    </cfRule>
    <cfRule type="cellIs" dxfId="105" priority="21" operator="lessThan">
      <formula>15</formula>
    </cfRule>
  </conditionalFormatting>
  <conditionalFormatting sqref="I16 K16 I22:I23">
    <cfRule type="cellIs" dxfId="104" priority="18" operator="greaterThan">
      <formula>25</formula>
    </cfRule>
    <cfRule type="cellIs" dxfId="103" priority="19" operator="lessThanOrEqual">
      <formula>12.4</formula>
    </cfRule>
  </conditionalFormatting>
  <conditionalFormatting sqref="I18 K18">
    <cfRule type="cellIs" dxfId="102" priority="8" operator="greaterThan">
      <formula>40</formula>
    </cfRule>
    <cfRule type="cellIs" dxfId="101" priority="9" operator="between">
      <formula>0.1</formula>
      <formula>19.9</formula>
    </cfRule>
  </conditionalFormatting>
  <conditionalFormatting sqref="I21 I29">
    <cfRule type="cellIs" dxfId="100" priority="14" operator="greaterThan">
      <formula>10</formula>
    </cfRule>
    <cfRule type="cellIs" dxfId="99" priority="15" operator="lessThan">
      <formula>5</formula>
    </cfRule>
  </conditionalFormatting>
  <conditionalFormatting sqref="I24:I25 I30">
    <cfRule type="cellIs" dxfId="98" priority="16" operator="greaterThan">
      <formula>20</formula>
    </cfRule>
    <cfRule type="cellIs" dxfId="97" priority="17" operator="lessThan">
      <formula>10</formula>
    </cfRule>
  </conditionalFormatting>
  <conditionalFormatting sqref="I26">
    <cfRule type="cellIs" dxfId="96" priority="1" operator="greaterThan">
      <formula>100</formula>
    </cfRule>
    <cfRule type="cellIs" dxfId="95" priority="2" operator="between">
      <formula>0.1</formula>
      <formula>49.9</formula>
    </cfRule>
  </conditionalFormatting>
  <conditionalFormatting sqref="J5:N6">
    <cfRule type="cellIs" dxfId="94" priority="27" operator="equal">
      <formula>0</formula>
    </cfRule>
  </conditionalFormatting>
  <conditionalFormatting sqref="L1:P1 C1:F2">
    <cfRule type="cellIs" dxfId="93" priority="26" operator="equal">
      <formula>0</formula>
    </cfRule>
  </conditionalFormatting>
  <conditionalFormatting sqref="N13:O14">
    <cfRule type="cellIs" dxfId="92" priority="12" operator="greaterThan">
      <formula>40</formula>
    </cfRule>
    <cfRule type="cellIs" dxfId="91" priority="13" operator="between">
      <formula>19.9</formula>
      <formula>0.5</formula>
    </cfRule>
  </conditionalFormatting>
  <conditionalFormatting sqref="N21:O22 N29:O30">
    <cfRule type="cellIs" dxfId="90" priority="10" operator="greaterThan">
      <formula>30</formula>
    </cfRule>
    <cfRule type="cellIs" dxfId="89" priority="11" operator="between">
      <formula>0.5</formula>
      <formula>14.9</formula>
    </cfRule>
  </conditionalFormatting>
  <conditionalFormatting sqref="N37:O37">
    <cfRule type="cellIs" dxfId="88" priority="3" operator="equal">
      <formula>"fill in"</formula>
    </cfRule>
    <cfRule type="cellIs" dxfId="87" priority="4" operator="greaterThan">
      <formula>20</formula>
    </cfRule>
    <cfRule type="cellIs" dxfId="86" priority="5" operator="between">
      <formula>0.1</formula>
      <formula>9.9</formula>
    </cfRule>
  </conditionalFormatting>
  <dataValidations count="7">
    <dataValidation allowBlank="1" showInputMessage="1" showErrorMessage="1" promptTitle="ACJ" prompt="Vul het huidig academiejaar in: 20XX-20YY" sqref="D3" xr:uid="{7FD17AF4-2A28-4B4A-A4F7-18592CC54569}"/>
    <dataValidation allowBlank="1" showInputMessage="1" showErrorMessage="1" promptTitle="Titel masterproef" prompt="Vul de titel van de masterproef in" sqref="C7" xr:uid="{E30D1A9E-0ABA-444D-8802-4D89081FE0EB}"/>
    <dataValidation allowBlank="1" showInputMessage="1" showErrorMessage="1" promptTitle="Date defence" prompt="Fill in the date of defence" sqref="C2:F2" xr:uid="{FA535BAD-7E99-41A8-BA73-D38F39DA6575}"/>
    <dataValidation allowBlank="1" showInputMessage="1" showErrorMessage="1" promptTitle="ACJ" prompt="Fill in the current academic year: 20XX-20YY" sqref="C1:F1" xr:uid="{04FBB9D0-2B2A-414A-8659-71FC97B65E23}"/>
    <dataValidation allowBlank="1" showInputMessage="1" showErrorMessage="1" promptTitle="Student" prompt="Fill in the student's name" sqref="C4:F4" xr:uid="{FC4A0BEF-CA39-4064-9A40-CAD233190090}"/>
    <dataValidation allowBlank="1" showInputMessage="1" showErrorMessage="1" promptTitle="Name" prompt="Fill in the name" sqref="J5:N10" xr:uid="{B886AFF5-EF95-4705-8079-F01AD6662241}"/>
    <dataValidation allowBlank="1" showInputMessage="1" showErrorMessage="1" promptTitle="Titel dissertation" prompt="Fill in the title of the master's dissertation" sqref="A8:F10" xr:uid="{B96B3BF7-9922-4707-AA46-1EB8E76FB685}"/>
  </dataValidations>
  <pageMargins left="0.11811023622047245" right="0.11811023622047245" top="0.94488188976377963" bottom="0.55118110236220474" header="0.31496062992125984" footer="0.11811023622047245"/>
  <pageSetup paperSize="9" orientation="landscape" r:id="rId1"/>
  <headerFooter>
    <oddHeader>&amp;F</oddHead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22D64FD-F05E-4E21-B3C4-ED4620B6D286}">
          <x14:formula1>
            <xm:f>lists!$D$2:$D$3</xm:f>
          </x14:formula1>
          <xm:sqref>K33</xm:sqref>
        </x14:dataValidation>
        <x14:dataValidation type="list" allowBlank="1" showInputMessage="1" showErrorMessage="1" prompt="is the form present?" xr:uid="{3F1D405C-8C6A-4EC5-9A23-6F17251B04BF}">
          <x14:formula1>
            <xm:f>lists!$D$2:$D$3</xm:f>
          </x14:formula1>
          <xm:sqref>P5:P10</xm:sqref>
        </x14:dataValidation>
        <x14:dataValidation type="list" allowBlank="1" showInputMessage="1" showErrorMessage="1" prompt="is the jury member present?" xr:uid="{ABE4E587-5667-44A1-A8A1-D2842E653D65}">
          <x14:formula1>
            <xm:f>lists!$D$2:$D$3</xm:f>
          </x14:formula1>
          <xm:sqref>O5:O10</xm:sqref>
        </x14:dataValidation>
        <x14:dataValidation type="list" showInputMessage="1" showErrorMessage="1" promptTitle="Examination period" prompt="Fill in the examination period" xr:uid="{9245CA12-3E7F-4D7A-B3BA-2A1DB9D2A935}">
          <x14:formula1>
            <xm:f>lists!$C$2:$C$5</xm:f>
          </x14:formula1>
          <xm:sqref>L1:P1</xm:sqref>
        </x14:dataValidation>
        <x14:dataValidation type="list" allowBlank="1" showInputMessage="1" showErrorMessage="1" promptTitle="programme" prompt="Select the programme from the list" xr:uid="{6B0B26C3-785E-4037-9769-88A88D5A0ABE}">
          <x14:formula1>
            <xm:f>lists!$B$2:$B$18</xm:f>
          </x14:formula1>
          <xm:sqref>C5:F6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ordelijke xmlns="004f7b1d-0c8d-44c3-8eed-72d85c0ea0b8">
      <UserInfo>
        <DisplayName/>
        <AccountId xsi:nil="true"/>
        <AccountType/>
      </UserInfo>
    </Verantwoordelijke>
    <lcf76f155ced4ddcb4097134ff3c332f xmlns="004f7b1d-0c8d-44c3-8eed-72d85c0ea0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FE3DF25A1CF74D9157D2659C76BB90" ma:contentTypeVersion="16" ma:contentTypeDescription="Een nieuw document maken." ma:contentTypeScope="" ma:versionID="07878381d157f9cf4892edfdeba389f1">
  <xsd:schema xmlns:xsd="http://www.w3.org/2001/XMLSchema" xmlns:xs="http://www.w3.org/2001/XMLSchema" xmlns:p="http://schemas.microsoft.com/office/2006/metadata/properties" xmlns:ns2="004f7b1d-0c8d-44c3-8eed-72d85c0ea0b8" xmlns:ns3="eef2ec4b-af8c-42da-a388-ca993ef7e810" targetNamespace="http://schemas.microsoft.com/office/2006/metadata/properties" ma:root="true" ma:fieldsID="1876838dda25e3bcbf4ceb241928efd5" ns2:_="" ns3:_="">
    <xsd:import namespace="004f7b1d-0c8d-44c3-8eed-72d85c0ea0b8"/>
    <xsd:import namespace="eef2ec4b-af8c-42da-a388-ca993ef7e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Verantwoordelijk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7b1d-0c8d-44c3-8eed-72d85c0e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erantwoordelijke" ma:index="10" nillable="true" ma:displayName="Verantwoordelijke" ma:format="Dropdown" ma:list="UserInfo" ma:SharePointGroup="0" ma:internalName="Verantwoordelijk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b9bb814-139f-4039-9463-697760f06a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2ec4b-af8c-42da-a388-ca993ef7e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4D23A-FE63-4E6F-9AA3-8EE7F7087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43230F-3BE5-49DE-B38B-A0A8BF906AD3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004f7b1d-0c8d-44c3-8eed-72d85c0ea0b8"/>
    <ds:schemaRef ds:uri="eef2ec4b-af8c-42da-a388-ca993ef7e810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3CFB5B-F276-4F21-9D6E-A763653B55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23</vt:i4>
      </vt:variant>
    </vt:vector>
  </HeadingPairs>
  <TitlesOfParts>
    <vt:vector size="38" baseType="lpstr">
      <vt:lpstr>STUD1</vt:lpstr>
      <vt:lpstr>STUD2</vt:lpstr>
      <vt:lpstr>STUD3</vt:lpstr>
      <vt:lpstr>STUD4</vt:lpstr>
      <vt:lpstr>STUD5</vt:lpstr>
      <vt:lpstr>STUD6</vt:lpstr>
      <vt:lpstr>STUD7</vt:lpstr>
      <vt:lpstr>STUD8</vt:lpstr>
      <vt:lpstr>STUD9</vt:lpstr>
      <vt:lpstr>STUD10</vt:lpstr>
      <vt:lpstr>STUD11</vt:lpstr>
      <vt:lpstr>STUD12</vt:lpstr>
      <vt:lpstr>OVERVIEW ALL STUD</vt:lpstr>
      <vt:lpstr>lists</vt:lpstr>
      <vt:lpstr>Learning outcomes</vt:lpstr>
      <vt:lpstr>'OVERVIEW ALL STUD'!Afdrukbereik</vt:lpstr>
      <vt:lpstr>STUD10!Afdrukbereik</vt:lpstr>
      <vt:lpstr>STUD11!Afdrukbereik</vt:lpstr>
      <vt:lpstr>STUD12!Afdrukbereik</vt:lpstr>
      <vt:lpstr>STUD2!Afdrukbereik</vt:lpstr>
      <vt:lpstr>STUD3!Afdrukbereik</vt:lpstr>
      <vt:lpstr>STUD4!Afdrukbereik</vt:lpstr>
      <vt:lpstr>STUD6!Afdrukbereik</vt:lpstr>
      <vt:lpstr>STUD7!Afdrukbereik</vt:lpstr>
      <vt:lpstr>STUD8!Afdrukbereik</vt:lpstr>
      <vt:lpstr>STUD9!Afdrukbereik</vt:lpstr>
      <vt:lpstr>STUD1!Afdruktitels</vt:lpstr>
      <vt:lpstr>STUD10!Afdruktitels</vt:lpstr>
      <vt:lpstr>STUD11!Afdruktitels</vt:lpstr>
      <vt:lpstr>STUD12!Afdruktitels</vt:lpstr>
      <vt:lpstr>STUD2!Afdruktitels</vt:lpstr>
      <vt:lpstr>STUD3!Afdruktitels</vt:lpstr>
      <vt:lpstr>STUD4!Afdruktitels</vt:lpstr>
      <vt:lpstr>STUD5!Afdruktitels</vt:lpstr>
      <vt:lpstr>STUD6!Afdruktitels</vt:lpstr>
      <vt:lpstr>STUD7!Afdruktitels</vt:lpstr>
      <vt:lpstr>STUD8!Afdruktitels</vt:lpstr>
      <vt:lpstr>STUD9!Afdruktitels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Chantal Hongenaert</dc:creator>
  <cp:keywords/>
  <dc:description/>
  <cp:lastModifiedBy>Chantal Hongenaert</cp:lastModifiedBy>
  <cp:revision/>
  <dcterms:created xsi:type="dcterms:W3CDTF">2023-01-11T09:35:25Z</dcterms:created>
  <dcterms:modified xsi:type="dcterms:W3CDTF">2023-11-27T09:41:47Z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0x01010085FE3DF25A1CF74D9157D2659C76BB90</vt:lpwstr>
  </property>
  <property fmtid="{D5CDD505-2E9C-101B-9397-08002B2CF9AE}" pid="3" name="MediaServiceImageTags">
    <vt:lpwstr/>
  </property>
</Properties>
</file>