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026"/>
  <workbookPr date1904="1" codeName="ThisWorkbook" defaultThemeVersion="124226"/>
  <mc:AlternateContent xmlns:mc="http://schemas.openxmlformats.org/markup-compatibility/2006">
    <mc:Choice Requires="x15">
      <x15ac:absPath xmlns:x15ac="http://schemas.microsoft.com/office/spreadsheetml/2010/11/ac" url="C:\Users\jlouwagi\Downloads\"/>
    </mc:Choice>
  </mc:AlternateContent>
  <bookViews>
    <workbookView xWindow="-120" yWindow="-120" windowWidth="29040" windowHeight="15840" activeTab="1"/>
  </bookViews>
  <sheets>
    <sheet name="General Info" sheetId="33" r:id="rId3"/>
    <sheet name="FireTests" sheetId="35" r:id="rId4"/>
    <sheet name="Sheet1" sheetId="38" r:id="rId5"/>
    <sheet name="ExportFireTests" sheetId="36" state="hidden" r:id="rId6"/>
    <sheet name="CONFIG" sheetId="31" state="hidden" r:id="rId7"/>
    <sheet name="type floor" sheetId="37" state="hidden" r:id="rId8"/>
    <sheet name="Versies" sheetId="34" state="hidden" r:id="rId9"/>
  </sheets>
  <definedNames>
    <definedName name="Carpet">CONFIG!$B$10:$B$16</definedName>
    <definedName name="Colouring">CONFIG!$B$60:$B$62</definedName>
    <definedName name="Ja_nee">CONFIG!$B$19:$B$20</definedName>
    <definedName name="Manufacture">CONFIG!$B$23:$B$27</definedName>
    <definedName name="Primary_backing">CONFIG!#REF!</definedName>
    <definedName name="_xlnm.Print_Area" localSheetId="1">FireTests!$B$2:$F$61</definedName>
    <definedName name="_xlnm.Print_Area" localSheetId="0">'General Info'!$B$2:$E$60</definedName>
    <definedName name="Secondary_backing">CONFIG!$B$48:$B$56</definedName>
    <definedName name="Surface">CONFIG!#REF!</definedName>
    <definedName name="Type">CONFIG!$B$10:$B$16</definedName>
    <definedName name="Type_tapijt">CONFIG!$B$10:$B$15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 i="33" l="1"/>
</calcChain>
</file>

<file path=xl/sharedStrings.xml><?xml version="1.0" encoding="utf-8"?>
<sst xmlns="http://schemas.openxmlformats.org/spreadsheetml/2006/main" count="363" uniqueCount="282">
  <si>
    <t>Please do first fill out the worksheet "General Info", followed by the worksheet "FireTests"</t>
  </si>
  <si>
    <r>
      <rPr>
        <sz val="11"/>
        <color rgb="FFFFFF00"/>
        <rFont val="Arial"/>
        <family val="2"/>
      </rPr>
      <t>Request form Fire tests non-textile -</t>
    </r>
    <r>
      <rPr>
        <b/>
        <sz val="11"/>
        <color rgb="FFFFFF00"/>
        <rFont val="Arial"/>
        <family val="2"/>
      </rPr>
      <t xml:space="preserve"> Version 4</t>
    </r>
  </si>
  <si>
    <r>
      <rPr>
        <b/>
        <sz val="11"/>
        <color rgb="FF000000"/>
        <rFont val="Arial"/>
        <family val="2"/>
      </rPr>
      <t>fill out</t>
    </r>
    <r>
      <rPr>
        <sz val="11"/>
        <color rgb="FF000000"/>
        <rFont val="Arial"/>
        <family val="2"/>
      </rPr>
      <t xml:space="preserve"> only </t>
    </r>
    <r>
      <rPr>
        <b/>
        <sz val="11"/>
        <color rgb="FF000000"/>
        <rFont val="Arial"/>
        <family val="2"/>
      </rPr>
      <t>cells</t>
    </r>
    <r>
      <rPr>
        <sz val="11"/>
        <color rgb="FF000000"/>
        <rFont val="Arial"/>
        <family val="2"/>
      </rPr>
      <t xml:space="preserve"> with grey background </t>
    </r>
  </si>
  <si>
    <t>!!! Click here to get the most recent version of this form!</t>
  </si>
  <si>
    <r>
      <t xml:space="preserve">Request form: FIRE Tests on Non-Textile FLOOR coverings 
</t>
    </r>
    <r>
      <rPr>
        <sz val="11"/>
        <rFont val="Arial"/>
        <family val="2"/>
      </rPr>
      <t>(Use a separate form for each quality)</t>
    </r>
  </si>
  <si>
    <t>If you want fire tests on non-textile materials, please use the dedicated request form on our website.</t>
  </si>
  <si>
    <t>1a. Applicant information</t>
  </si>
  <si>
    <t>Contact person</t>
  </si>
  <si>
    <t>Applicant (company name)</t>
  </si>
  <si>
    <t>Full Address of applicant</t>
  </si>
  <si>
    <t>Invoice Address (if different from address above):</t>
  </si>
  <si>
    <t>VAT number</t>
  </si>
  <si>
    <t>Tel.</t>
  </si>
  <si>
    <t xml:space="preserve">E-mail </t>
  </si>
  <si>
    <t>Date</t>
  </si>
  <si>
    <t>1b. Request information</t>
  </si>
  <si>
    <t>Language(s) for test report(s)</t>
  </si>
  <si>
    <t>- Choose a language -</t>
  </si>
  <si>
    <t>- Choose a language for a 2nd report (if applicable) -</t>
  </si>
  <si>
    <t>your PO-number (if applicable)</t>
  </si>
  <si>
    <t>According to our price offer (if applicable)</t>
  </si>
  <si>
    <t xml:space="preserve">2. Basic Sample Information </t>
  </si>
  <si>
    <r>
      <t xml:space="preserve">Please complete </t>
    </r>
    <r>
      <rPr>
        <b/>
        <u val="single"/>
        <sz val="10"/>
        <color theme="0"/>
        <rFont val="Arial"/>
        <family val="2"/>
      </rPr>
      <t>ALL</t>
    </r>
    <r>
      <rPr>
        <sz val="10"/>
        <color theme="0"/>
        <rFont val="Arial"/>
        <family val="2"/>
      </rPr>
      <t xml:space="preserve"> information in this part first, before choosing your test in the worksheet "FireTests"</t>
    </r>
  </si>
  <si>
    <t>Required sample information</t>
  </si>
  <si>
    <t>Your Answer</t>
  </si>
  <si>
    <t>Comment</t>
  </si>
  <si>
    <t xml:space="preserve">If the product will be marketed under different Trade names, please list them all </t>
  </si>
  <si>
    <t>Optional  (e.g.your internal ref. n°, batch n°, colour n°, PO n°)</t>
  </si>
  <si>
    <t>- Choose from the list or type your own designation -</t>
  </si>
  <si>
    <t>How do you refer to your sample?</t>
  </si>
  <si>
    <t>- Make a choice -</t>
  </si>
  <si>
    <t>Composition of use surface ( = top layer)</t>
  </si>
  <si>
    <t>Define composition of each layer seperately</t>
  </si>
  <si>
    <t>Intended for indoor surface for multisport use? (EN 14904-classification)</t>
  </si>
  <si>
    <t>if yes: then EN 14904 classification applies , regardless of the types of floor covering</t>
  </si>
  <si>
    <t>Size of product</t>
  </si>
  <si>
    <t>Nominal length plank or tile (cm)</t>
  </si>
  <si>
    <t>Nominal width plank or tile (cm)</t>
  </si>
  <si>
    <r>
      <rPr>
        <b/>
        <sz val="11"/>
        <rFont val="Arial"/>
        <family val="2"/>
      </rPr>
      <t>Send the sample to</t>
    </r>
    <r>
      <rPr>
        <sz val="11"/>
        <rFont val="Arial"/>
        <family val="2"/>
      </rPr>
      <t xml:space="preserve">: </t>
    </r>
  </si>
  <si>
    <t>Ghent University - CTSE
Technologiepark 70A 
9052 Zwijnaarde
Belgium</t>
  </si>
  <si>
    <r>
      <rPr>
        <b/>
        <sz val="11"/>
        <rFont val="Arial"/>
        <family val="2"/>
      </rPr>
      <t>Required sample size</t>
    </r>
    <r>
      <rPr>
        <sz val="11"/>
        <rFont val="Arial"/>
        <family val="2"/>
      </rPr>
      <t xml:space="preserve"> can be found on the worksheet 'FireTests'. The sample size is automatically calculated based on the requested tests.</t>
    </r>
  </si>
  <si>
    <r>
      <rPr>
        <b/>
        <sz val="11"/>
        <color theme="0"/>
        <rFont val="Arial"/>
        <family val="2"/>
      </rPr>
      <t>E-Mail</t>
    </r>
    <r>
      <rPr>
        <sz val="11"/>
        <color theme="0"/>
        <rFont val="Arial"/>
        <family val="2"/>
      </rPr>
      <t xml:space="preserve"> the completed file (in .xlsx format) to</t>
    </r>
  </si>
  <si>
    <t xml:space="preserve">floorandfire@ugent.be </t>
  </si>
  <si>
    <t>Please do not scan this file nor pdf it!</t>
  </si>
  <si>
    <t>Please use this form for 'Reaction to fire tests for FLOORINGS' only. For any other type of (fire) tests contact floorandfire@ugent.be.</t>
  </si>
  <si>
    <t>Additional sample information</t>
  </si>
  <si>
    <r>
      <t>Samples</t>
    </r>
    <r>
      <rPr>
        <b/>
        <sz val="10"/>
        <rFont val="Arial"/>
        <family val="2"/>
      </rPr>
      <t xml:space="preserve"> to be cleaned</t>
    </r>
    <r>
      <rPr>
        <sz val="10"/>
        <rFont val="Arial"/>
        <family val="2"/>
      </rPr>
      <t xml:space="preserve"> before test ?</t>
    </r>
  </si>
  <si>
    <t>Often required in case flame retardants are used.</t>
  </si>
  <si>
    <r>
      <rPr>
        <b/>
        <sz val="10"/>
        <rFont val="Arial"/>
        <family val="2"/>
      </rPr>
      <t>Substrate</t>
    </r>
    <r>
      <rPr>
        <sz val="10"/>
        <rFont val="Arial"/>
        <family val="2"/>
      </rPr>
      <t xml:space="preserve"> for testing of samples</t>
    </r>
  </si>
  <si>
    <r>
      <t xml:space="preserve">Method of </t>
    </r>
    <r>
      <rPr>
        <b/>
        <sz val="10"/>
        <rFont val="Arial"/>
        <family val="2"/>
      </rPr>
      <t>Fixing</t>
    </r>
    <r>
      <rPr>
        <sz val="10"/>
        <rFont val="Arial"/>
        <family val="2"/>
      </rPr>
      <t xml:space="preserve"> samples on substrate</t>
    </r>
  </si>
  <si>
    <t xml:space="preserve">Give Brand and type of glue </t>
  </si>
  <si>
    <t>Type here the used glue</t>
  </si>
  <si>
    <r>
      <t xml:space="preserve">Is fire test to be performed with </t>
    </r>
    <r>
      <rPr>
        <b/>
        <sz val="10"/>
        <rFont val="Arial"/>
        <family val="2"/>
      </rPr>
      <t>Underlay?</t>
    </r>
  </si>
  <si>
    <t>If yes, please provide this underlay with the samples</t>
  </si>
  <si>
    <t>Targeted fire classification</t>
  </si>
  <si>
    <t>Stop testing in case of failed results?</t>
  </si>
  <si>
    <t>Optional: Additional information about the requested tests</t>
  </si>
  <si>
    <t xml:space="preserve"> e.g. priorities, specimens will be deliverd to size,...…</t>
  </si>
  <si>
    <t>Requested tests</t>
  </si>
  <si>
    <r>
      <t>Fire classification needed for</t>
    </r>
    <r>
      <rPr>
        <b/>
        <sz val="10"/>
        <rFont val="Arial"/>
        <family val="2"/>
      </rPr>
      <t xml:space="preserve"> CE-marking (EN13501-1)</t>
    </r>
    <r>
      <rPr>
        <sz val="10"/>
        <rFont val="Arial"/>
        <family val="2"/>
      </rPr>
      <t>:</t>
    </r>
  </si>
  <si>
    <t>European Technical Specification</t>
  </si>
  <si>
    <t>- Make a choice  -</t>
  </si>
  <si>
    <t>Test</t>
  </si>
  <si>
    <t>Manual</t>
  </si>
  <si>
    <t xml:space="preserve">Automatic </t>
  </si>
  <si>
    <t>Minimum required amount of samples</t>
  </si>
  <si>
    <t>Standard</t>
  </si>
  <si>
    <r>
      <t xml:space="preserve">Fire behaviour* (radiant panel): </t>
    </r>
    <r>
      <rPr>
        <b/>
        <sz val="10"/>
        <rFont val="Arial"/>
        <family val="2"/>
      </rPr>
      <t>orientation test</t>
    </r>
  </si>
  <si>
    <t>1 x (105cm x 23cm) per direction</t>
  </si>
  <si>
    <t>EN ISO 9239-1</t>
  </si>
  <si>
    <r>
      <t xml:space="preserve">Fire behaviour* (radiant panel): </t>
    </r>
    <r>
      <rPr>
        <b/>
        <sz val="10"/>
        <rFont val="Arial"/>
        <family val="2"/>
      </rPr>
      <t>full test</t>
    </r>
  </si>
  <si>
    <t>3 x (105cm x 23cm) per direction OR 1 x (1.5m x 1.5m)</t>
  </si>
  <si>
    <t>aantal m²</t>
  </si>
  <si>
    <t xml:space="preserve">Small flame test* </t>
  </si>
  <si>
    <t>3 x (25cm x 9cm) per direction OR 1 x (1m x 1m)</t>
  </si>
  <si>
    <t>ISO 11925-2</t>
  </si>
  <si>
    <t>Critical radiant flux (USA)</t>
  </si>
  <si>
    <t>3 x (105cm x 23cm) per direction OR min 1x (1.5m x 1.5m)</t>
  </si>
  <si>
    <t>ASTM E648</t>
  </si>
  <si>
    <t>direction = production direction and perpendicular to it</t>
  </si>
  <si>
    <r>
      <rPr>
        <b/>
        <sz val="10"/>
        <rFont val="Arial"/>
        <family val="2"/>
      </rPr>
      <t>Required sample size</t>
    </r>
    <r>
      <rPr>
        <sz val="10"/>
        <rFont val="Arial"/>
        <family val="2"/>
      </rPr>
      <t xml:space="preserve"> for these Fire tests</t>
    </r>
  </si>
  <si>
    <t>Automatic estimation of sample size based on requested test</t>
  </si>
  <si>
    <t>orientation test</t>
  </si>
  <si>
    <t>105cm x 23cm</t>
  </si>
  <si>
    <t>1 stuk (per richting)</t>
  </si>
  <si>
    <t>Additional information needed for classification report for CE marking</t>
  </si>
  <si>
    <t>full test</t>
  </si>
  <si>
    <t>4 stuks in elke richting</t>
  </si>
  <si>
    <t>of 4m²</t>
  </si>
  <si>
    <t>beide zijden moetn min 1,5m zijn</t>
  </si>
  <si>
    <t>a) Product information</t>
  </si>
  <si>
    <t>Small flame test</t>
  </si>
  <si>
    <t>1m²</t>
  </si>
  <si>
    <t>Eventueel: min 50cm in elke richting</t>
  </si>
  <si>
    <t>were FIRE RETARDANT ADDITIVES used?</t>
  </si>
  <si>
    <t>No</t>
  </si>
  <si>
    <t xml:space="preserve">Small flame test + full test </t>
  </si>
  <si>
    <t>4m³</t>
  </si>
  <si>
    <t>!!elke zijdes moeten min 1,5m zijn</t>
  </si>
  <si>
    <t>Range of total thickness (mm)</t>
  </si>
  <si>
    <t>Min (mm)</t>
  </si>
  <si>
    <t>Max (mm)</t>
  </si>
  <si>
    <t>b) Field of end-use application</t>
  </si>
  <si>
    <t>Intended end use application(s)</t>
  </si>
  <si>
    <t>Details of joints (if applicable)</t>
  </si>
  <si>
    <t>Details of other aspects of end use conditions</t>
  </si>
  <si>
    <t>c) Administrative information</t>
  </si>
  <si>
    <t>Name</t>
  </si>
  <si>
    <t>Address</t>
  </si>
  <si>
    <r>
      <t xml:space="preserve">Manufacturer (for classification report)
</t>
    </r>
    <r>
      <rPr>
        <i/>
        <sz val="9"/>
        <rFont val="Arial"/>
        <family val="2"/>
      </rPr>
      <t>change if different from applicant</t>
    </r>
  </si>
  <si>
    <r>
      <t xml:space="preserve">Sponsor  (for classification report)
</t>
    </r>
    <r>
      <rPr>
        <i/>
        <sz val="9"/>
        <rFont val="Arial"/>
        <family val="2"/>
      </rPr>
      <t>Add if different from manufacturer</t>
    </r>
  </si>
  <si>
    <t>Language for CR</t>
  </si>
  <si>
    <t>ONE classification report for:</t>
  </si>
  <si>
    <t>Name of 'group of qualities'</t>
  </si>
  <si>
    <t>Names of the qualities belonging to the group</t>
  </si>
  <si>
    <t xml:space="preserve">Reference of test reports from Ghent University </t>
  </si>
  <si>
    <t>(if available)</t>
  </si>
  <si>
    <t>Tests marked with an * are accreditated</t>
  </si>
  <si>
    <t>E-Mail the completed file (in .xlsx format) to</t>
  </si>
  <si>
    <t>Product name 
(for test report)</t>
  </si>
  <si>
    <t>Additional sample references</t>
  </si>
  <si>
    <t>Manufacturer/applicant</t>
  </si>
  <si>
    <t>Address of applicant/manufacturer</t>
  </si>
  <si>
    <t>Pile fibre composition (%)</t>
  </si>
  <si>
    <t>Nominal total mass (g/m²)</t>
  </si>
  <si>
    <t>Nominal total thickness (mm)</t>
  </si>
  <si>
    <t>Nominal surface pile thickness (mm)</t>
  </si>
  <si>
    <t>Planks or tiles?</t>
  </si>
  <si>
    <t>Nominal tile length (cm)</t>
  </si>
  <si>
    <t>Nominal tile width (cm)</t>
  </si>
  <si>
    <t>Carpet type  (table 4)</t>
  </si>
  <si>
    <t xml:space="preserve">Colouring (ref 5) </t>
  </si>
  <si>
    <t>Secondary backing (ref 4)</t>
  </si>
  <si>
    <t>Yarn type</t>
  </si>
  <si>
    <t>Samples to be cleaned before test ?</t>
  </si>
  <si>
    <t>Method of fixing</t>
  </si>
  <si>
    <t>Is fire test to be performed with underlay?</t>
  </si>
  <si>
    <t>Additional information about the requested tests</t>
  </si>
  <si>
    <t>Required sample size based on requested tests</t>
  </si>
  <si>
    <t>Orientation test (1 repetition per direction) EN ISO 9239-1</t>
  </si>
  <si>
    <t>Full test EN ISO 9239-1</t>
  </si>
  <si>
    <t>Classification report needed for CE-marking: EN 13501-1, EN 14041</t>
  </si>
  <si>
    <t>FR-treated?</t>
  </si>
  <si>
    <t>Test substrate</t>
  </si>
  <si>
    <t>Details of other aspects</t>
  </si>
  <si>
    <t>Manufacturer (for classification report)</t>
  </si>
  <si>
    <t>Adress manufacturer</t>
  </si>
  <si>
    <t>Sponsor  (for classification report)</t>
  </si>
  <si>
    <t>Adress sponsor</t>
  </si>
  <si>
    <t>language for CR</t>
  </si>
  <si>
    <t>Name of group</t>
  </si>
  <si>
    <t>Composition of layers</t>
  </si>
  <si>
    <t>2/3/2021 Nieuw!</t>
  </si>
  <si>
    <t>Date of application</t>
  </si>
  <si>
    <t>3/3/2021 Nieuw!</t>
  </si>
  <si>
    <t>2nd language for CR report</t>
  </si>
  <si>
    <t>5/3/2021 Nieuw!</t>
  </si>
  <si>
    <t>European technical specification (customer)</t>
  </si>
  <si>
    <t>European technical specification (our advise)</t>
  </si>
  <si>
    <t>European technical specification (customer vs advise)</t>
  </si>
  <si>
    <t>Product/system</t>
  </si>
  <si>
    <t>Language for test report</t>
  </si>
  <si>
    <t>2nd language for test report</t>
  </si>
  <si>
    <t>dropdown en Look-up lijsten; niet van plaats veranderen!</t>
  </si>
  <si>
    <t>English</t>
  </si>
  <si>
    <t>French</t>
  </si>
  <si>
    <t>German</t>
  </si>
  <si>
    <t>Dutch</t>
  </si>
  <si>
    <t>Product/System</t>
  </si>
  <si>
    <t>Type of product</t>
  </si>
  <si>
    <t>Product</t>
  </si>
  <si>
    <t>Laminate</t>
  </si>
  <si>
    <t>System</t>
  </si>
  <si>
    <t>PVC</t>
  </si>
  <si>
    <t>Cork</t>
  </si>
  <si>
    <t>Rubber</t>
  </si>
  <si>
    <t>Linoleum</t>
  </si>
  <si>
    <t>- Please choose -</t>
  </si>
  <si>
    <t>Wood</t>
  </si>
  <si>
    <t>x</t>
  </si>
  <si>
    <t>Wood Plastic Composite</t>
  </si>
  <si>
    <t>ja/neen lijstje</t>
  </si>
  <si>
    <t xml:space="preserve">Cast floor </t>
  </si>
  <si>
    <t>Yes</t>
  </si>
  <si>
    <t>lijst voor conditional formatting request manual</t>
  </si>
  <si>
    <t>European Technical specification</t>
  </si>
  <si>
    <t>Onderdelen ETS</t>
  </si>
  <si>
    <t>Wall-to-wall</t>
  </si>
  <si>
    <t>-</t>
  </si>
  <si>
    <t>Planks or tiles</t>
  </si>
  <si>
    <t>EN14041</t>
  </si>
  <si>
    <t>(resilient/laminate/WPC)</t>
  </si>
  <si>
    <t>EN14342</t>
  </si>
  <si>
    <t>(wood)</t>
  </si>
  <si>
    <t>BRAND</t>
  </si>
  <si>
    <t>EN14904</t>
  </si>
  <si>
    <t>(sports flooring)</t>
  </si>
  <si>
    <t>EN1504-2</t>
  </si>
  <si>
    <t>(surface protection concrete)</t>
  </si>
  <si>
    <t>Request form for fire tests</t>
  </si>
  <si>
    <t>EN13813</t>
  </si>
  <si>
    <t>(screed material)</t>
  </si>
  <si>
    <t>NO infill</t>
  </si>
  <si>
    <t>glued down</t>
  </si>
  <si>
    <t>Sand</t>
  </si>
  <si>
    <t>loose laid</t>
  </si>
  <si>
    <t>Fibre cement board</t>
  </si>
  <si>
    <t>No European Technical Specification applicable</t>
  </si>
  <si>
    <t>SBR</t>
  </si>
  <si>
    <t>TPE</t>
  </si>
  <si>
    <t>Other, specify</t>
  </si>
  <si>
    <t>voor aanvullen suggestietekst European Technical specification</t>
  </si>
  <si>
    <t>Keuze klant</t>
  </si>
  <si>
    <t>EPDM</t>
  </si>
  <si>
    <t>standard Solvent free glue</t>
  </si>
  <si>
    <t>Other: specify here</t>
  </si>
  <si>
    <t>Specify</t>
  </si>
  <si>
    <t>Combinatie van zinnen</t>
  </si>
  <si>
    <t>Required test are determined by the applicable European Technical Specification</t>
  </si>
  <si>
    <t>This quality</t>
  </si>
  <si>
    <t>Normally tests marked with 'x' in column 'Automatic' are performed. If the applicable European Technical Specification requires less tests for your product, we will inform you about this.</t>
  </si>
  <si>
    <t>Group of qualities (family)</t>
  </si>
  <si>
    <t>Fire Classification</t>
  </si>
  <si>
    <t>Fire Tests</t>
  </si>
  <si>
    <t>Not determined</t>
  </si>
  <si>
    <t>Orientation test (1 repetition per direction)</t>
  </si>
  <si>
    <t>B</t>
  </si>
  <si>
    <t>Full test</t>
  </si>
  <si>
    <t>C</t>
  </si>
  <si>
    <t>D</t>
  </si>
  <si>
    <t>E</t>
  </si>
  <si>
    <t>F</t>
  </si>
  <si>
    <t>Type of floor coverings</t>
  </si>
  <si>
    <t>min mass</t>
  </si>
  <si>
    <t>g/m²</t>
  </si>
  <si>
    <t>max mass</t>
  </si>
  <si>
    <t>min overall thickness</t>
  </si>
  <si>
    <t>min density</t>
  </si>
  <si>
    <t>kg/m³</t>
  </si>
  <si>
    <t>Google</t>
  </si>
  <si>
    <t>19/02/2021 (SMO)</t>
  </si>
  <si>
    <t>Deze versie gestart vanuit Request form carpet &amp;fire versie 3.2</t>
  </si>
  <si>
    <t>Passwoords voor UNPROTECT</t>
  </si>
  <si>
    <t>5/3/2021 (SMO)</t>
  </si>
  <si>
    <t>European technical specification aangepast</t>
  </si>
  <si>
    <t>Protect Sheet - floorandfire</t>
  </si>
  <si>
    <t>Protect Workbook - faf</t>
  </si>
  <si>
    <t>15/02/2022 JL</t>
  </si>
  <si>
    <t>keuze WPC toegevoegd in type of product</t>
  </si>
  <si>
    <t>opm toegevoegd for floorcovering only</t>
  </si>
  <si>
    <t>JL</t>
  </si>
  <si>
    <t>massa in kg/m² en kg/m³ duidelijker maken</t>
  </si>
  <si>
    <t>declaratie toevoegen ivm systeem 3</t>
  </si>
  <si>
    <t>Laminate check ISO 11925 needed?</t>
  </si>
  <si>
    <t>EfL</t>
  </si>
  <si>
    <t>Floor covering type1</t>
  </si>
  <si>
    <t>EN product standard</t>
  </si>
  <si>
    <t>Minimum mass (kg/m2)</t>
  </si>
  <si>
    <t>Maximum mass (kg/m2)</t>
  </si>
  <si>
    <t>Minimum overall thickness</t>
  </si>
  <si>
    <t>Plain &amp; decorative Linoleum</t>
  </si>
  <si>
    <t>Homogeneous and heterogeneous polyvinyl chloride floor coverings</t>
  </si>
  <si>
    <t/>
  </si>
  <si>
    <t>Polyvinyl chloride floor coverings with foam layer</t>
  </si>
  <si>
    <t>Polyvinyl chloride floor covering with cork-based backing</t>
  </si>
  <si>
    <t>Expanded (cushioned) polyvinyl chloride floor coverings</t>
  </si>
  <si>
    <t>Semi-flexible polyvinyl chloride tiles</t>
  </si>
  <si>
    <t>Linoleum on corkment backing</t>
  </si>
  <si>
    <t>Homogeneous and heterogeneous smooth rubber floor coverings with foam backing</t>
  </si>
  <si>
    <t>Homogeneous and heterogeneous smooth rubber floor coverings</t>
  </si>
  <si>
    <t>Homogeneous and heterogeneous relief rubber floor coverings</t>
  </si>
  <si>
    <t>EN 548</t>
  </si>
  <si>
    <t>EN 649</t>
  </si>
  <si>
    <t>EN 651</t>
  </si>
  <si>
    <t>EN 652</t>
  </si>
  <si>
    <t>EN 653</t>
  </si>
  <si>
    <t>EN 654</t>
  </si>
  <si>
    <t>EN 687</t>
  </si>
  <si>
    <t>EN 1816</t>
  </si>
  <si>
    <t>EN 1817</t>
  </si>
  <si>
    <t>EN 12199</t>
  </si>
  <si>
    <t>Automatic 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</si>
</sst>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0"/>
      <name val="Geneva"/>
      <family val="2"/>
    </font>
    <font>
      <sz val="10"/>
      <color theme="1"/>
      <name val="Arial"/>
      <family val="2"/>
    </font>
    <font>
      <sz val="10"/>
      <name val="Arial"/>
      <family val="2"/>
    </font>
    <font>
      <b/>
      <sz val="10"/>
      <name val="Arial"/>
      <family val="2"/>
    </font>
    <font>
      <i/>
      <sz val="10"/>
      <name val="Arial"/>
      <family val="2"/>
    </font>
    <font>
      <b/>
      <sz val="11"/>
      <name val="Arial"/>
      <family val="2"/>
    </font>
    <font>
      <b/>
      <i/>
      <u val="single"/>
      <sz val="10"/>
      <name val="Arial"/>
      <family val="2"/>
    </font>
    <font>
      <b/>
      <sz val="9"/>
      <name val="Arial"/>
      <family val="2"/>
    </font>
    <font>
      <sz val="9"/>
      <name val="Arial"/>
      <family val="2"/>
    </font>
    <font>
      <b/>
      <sz val="12"/>
      <name val="Arial"/>
      <family val="2"/>
    </font>
    <font>
      <sz val="11"/>
      <name val="Arial"/>
      <family val="2"/>
    </font>
    <font>
      <b/>
      <sz val="14"/>
      <name val="Arial"/>
      <family val="2"/>
    </font>
    <font>
      <sz val="10"/>
      <color rgb="FFFF0000"/>
      <name val="Arial"/>
      <family val="2"/>
    </font>
    <font>
      <sz val="8"/>
      <color rgb="FF000000"/>
      <name val="Arial"/>
      <family val="2"/>
    </font>
    <font>
      <i/>
      <sz val="10"/>
      <color rgb="FF002060"/>
      <name val="Arial"/>
      <family val="2"/>
    </font>
    <font>
      <sz val="10"/>
      <color rgb="FF002060"/>
      <name val="Arial"/>
      <family val="2"/>
    </font>
    <font>
      <u val="single"/>
      <sz val="10"/>
      <color theme="10"/>
      <name val="Geneva"/>
      <family val="2"/>
    </font>
    <font>
      <i/>
      <sz val="10"/>
      <color rgb="FF00B050"/>
      <name val="Arial"/>
      <family val="2"/>
    </font>
    <font>
      <sz val="11"/>
      <name val="Calibri"/>
      <family val="2"/>
    </font>
    <font>
      <strike/>
      <sz val="10"/>
      <name val="Arial"/>
      <family val="2"/>
    </font>
    <font>
      <u val="single"/>
      <sz val="10"/>
      <name val="Arial"/>
      <family val="2"/>
    </font>
    <font>
      <b/>
      <u val="single"/>
      <sz val="11"/>
      <name val="Arial"/>
      <family val="2"/>
    </font>
    <font>
      <i/>
      <u val="single"/>
      <sz val="10"/>
      <name val="Arial"/>
      <family val="2"/>
    </font>
    <font>
      <i/>
      <sz val="9"/>
      <name val="Arial"/>
      <family val="2"/>
    </font>
    <font>
      <i/>
      <u val="single"/>
      <sz val="9"/>
      <name val="Arial"/>
      <family val="2"/>
    </font>
    <font>
      <b/>
      <u val="single"/>
      <sz val="11"/>
      <color rgb="FFFF0000"/>
      <name val="Geneva"/>
      <family val="2"/>
    </font>
    <font>
      <b/>
      <u val="double"/>
      <sz val="11"/>
      <name val="Arial"/>
      <family val="2"/>
    </font>
    <font>
      <b/>
      <u val="double"/>
      <sz val="11"/>
      <color theme="1"/>
      <name val="Arial"/>
      <family val="2"/>
    </font>
    <font>
      <sz val="10"/>
      <color theme="0"/>
      <name val="Arial"/>
      <family val="2"/>
    </font>
    <font>
      <sz val="14"/>
      <name val="Arial"/>
      <family val="2"/>
    </font>
    <font>
      <i/>
      <sz val="10"/>
      <color theme="0"/>
      <name val="Arial"/>
      <family val="2"/>
    </font>
    <font>
      <b/>
      <i/>
      <u val="single"/>
      <sz val="11"/>
      <color theme="0"/>
      <name val="Arial"/>
      <family val="2"/>
    </font>
    <font>
      <b/>
      <sz val="14"/>
      <color theme="0"/>
      <name val="Arial"/>
      <family val="2"/>
    </font>
    <font>
      <b/>
      <sz val="11"/>
      <color theme="0"/>
      <name val="Arial"/>
      <family val="2"/>
    </font>
    <font>
      <u val="single"/>
      <sz val="10"/>
      <color theme="0"/>
      <name val="Geneva"/>
      <family val="2"/>
    </font>
    <font>
      <b/>
      <sz val="16"/>
      <color rgb="FFFF0000"/>
      <name val="Arial"/>
      <family val="2"/>
    </font>
    <font>
      <u val="single"/>
      <sz val="10"/>
      <name val="Geneva"/>
      <family val="2"/>
    </font>
    <font>
      <i/>
      <sz val="10"/>
      <color theme="1"/>
      <name val="Arial"/>
      <family val="2"/>
    </font>
    <font>
      <sz val="9"/>
      <color theme="3"/>
      <name val="Arial"/>
      <family val="2"/>
    </font>
    <font>
      <i/>
      <sz val="9"/>
      <color theme="0"/>
      <name val="Arial"/>
      <family val="2"/>
    </font>
    <font>
      <strike/>
      <sz val="10"/>
      <name val="Cambria"/>
      <family val="1"/>
    </font>
    <font>
      <strike/>
      <sz val="10"/>
      <color rgb="FFFF0000"/>
      <name val="Cambria"/>
      <family val="1"/>
    </font>
    <font>
      <sz val="10"/>
      <name val="Cambria"/>
      <family val="1"/>
    </font>
    <font>
      <b/>
      <sz val="10"/>
      <color theme="1"/>
      <name val="Arial"/>
      <family val="2"/>
    </font>
    <font>
      <sz val="10"/>
      <color theme="6" tint="0.599749982357025"/>
      <name val="Arial"/>
      <family val="2"/>
    </font>
    <font>
      <sz val="10"/>
      <color theme="3"/>
      <name val="Arial"/>
      <family val="2"/>
    </font>
    <font>
      <sz val="10"/>
      <color rgb="FF000000"/>
      <name val="Arial"/>
      <family val="2"/>
    </font>
    <font>
      <b/>
      <sz val="11"/>
      <color theme="1"/>
      <name val="Arial"/>
      <family val="2"/>
    </font>
    <font>
      <sz val="11"/>
      <color rgb="FFFF0000"/>
      <name val="Arial"/>
      <family val="2"/>
    </font>
    <font>
      <sz val="11"/>
      <color theme="1"/>
      <name val="Arial"/>
      <family val="2"/>
    </font>
    <font>
      <sz val="11"/>
      <color rgb="FFFFFF00"/>
      <name val="Arial"/>
      <family val="2"/>
    </font>
    <font>
      <sz val="11"/>
      <color theme="0"/>
      <name val="Arial"/>
      <family val="2"/>
    </font>
    <font>
      <b/>
      <i/>
      <sz val="11"/>
      <name val="Arial"/>
      <family val="2"/>
    </font>
    <font>
      <u val="single"/>
      <sz val="11"/>
      <color theme="10"/>
      <name val="Geneva"/>
      <family val="2"/>
    </font>
    <font>
      <b/>
      <u val="single"/>
      <sz val="11"/>
      <color theme="10"/>
      <name val="Geneva"/>
      <family val="2"/>
    </font>
    <font>
      <i/>
      <sz val="11"/>
      <color theme="0"/>
      <name val="Arial"/>
      <family val="2"/>
    </font>
    <font>
      <b/>
      <i/>
      <sz val="11"/>
      <color theme="0"/>
      <name val="Arial"/>
      <family val="2"/>
    </font>
    <font>
      <b/>
      <sz val="11"/>
      <color rgb="FFFF0000"/>
      <name val="Arial"/>
      <family val="2"/>
    </font>
    <font>
      <i/>
      <sz val="11"/>
      <name val="Arial"/>
      <family val="2"/>
    </font>
    <font>
      <i/>
      <sz val="11"/>
      <color theme="1"/>
      <name val="Arial"/>
      <family val="2"/>
    </font>
    <font>
      <u val="single"/>
      <sz val="11"/>
      <color theme="0"/>
      <name val="Geneva"/>
      <family val="2"/>
    </font>
    <font>
      <b/>
      <u val="single"/>
      <sz val="10"/>
      <color theme="0"/>
      <name val="Arial"/>
      <family val="2"/>
    </font>
    <font>
      <b/>
      <i/>
      <sz val="10"/>
      <name val="Arial"/>
      <family val="2"/>
    </font>
    <font>
      <b/>
      <sz val="11"/>
      <color rgb="FF000000"/>
      <name val="Arial"/>
      <family val="2"/>
    </font>
    <font>
      <sz val="11"/>
      <color rgb="FF000000"/>
      <name val="Arial"/>
      <family val="2"/>
    </font>
    <font>
      <b/>
      <sz val="11"/>
      <color rgb="FFFFFF00"/>
      <name val="Arial"/>
      <family val="2"/>
    </font>
    <font>
      <b/>
      <sz val="10"/>
      <name val="Geneva"/>
      <family val="2"/>
    </font>
  </fonts>
  <fills count="16">
    <fill>
      <patternFill patternType="none"/>
    </fill>
    <fill>
      <patternFill patternType="gray125"/>
    </fill>
    <fill>
      <patternFill patternType="solid">
        <fgColor theme="4" tint="0.399980008602142"/>
        <bgColor indexed="64"/>
      </patternFill>
    </fill>
    <fill>
      <patternFill patternType="solid">
        <fgColor theme="3" tint="-0.499689996242523"/>
        <bgColor indexed="64"/>
      </patternFill>
    </fill>
    <fill>
      <patternFill patternType="solid">
        <fgColor theme="0" tint="-0.249650001525879"/>
        <bgColor indexed="64"/>
      </patternFill>
    </fill>
    <fill>
      <patternFill patternType="solid">
        <fgColor theme="6" tint="0.399980008602142"/>
        <bgColor indexed="64"/>
      </patternFill>
    </fill>
    <fill>
      <patternFill patternType="solid">
        <fgColor rgb="FFFFFF00"/>
        <bgColor indexed="64"/>
      </patternFill>
    </fill>
    <fill>
      <patternFill patternType="solid">
        <fgColor rgb="FFDCDCDC"/>
        <bgColor indexed="64"/>
      </patternFill>
    </fill>
    <fill>
      <patternFill patternType="solid">
        <fgColor theme="0" tint="-0.149670004844666"/>
        <bgColor indexed="64"/>
      </patternFill>
    </fill>
    <fill>
      <patternFill patternType="solid">
        <fgColor theme="4" tint="-0.499689996242523"/>
        <bgColor indexed="64"/>
      </patternFill>
    </fill>
    <fill>
      <patternFill patternType="solid">
        <fgColor theme="0" tint="-0.149700000882149"/>
        <bgColor indexed="64"/>
      </patternFill>
    </fill>
    <fill>
      <patternFill patternType="solid">
        <fgColor theme="6" tint="0.599749982357025"/>
        <bgColor indexed="64"/>
      </patternFill>
    </fill>
    <fill>
      <patternFill patternType="solid">
        <fgColor theme="6" tint="0.799860000610352"/>
        <bgColor indexed="64"/>
      </patternFill>
    </fill>
    <fill>
      <patternFill patternType="solid">
        <fgColor indexed="9"/>
        <bgColor indexed="64"/>
      </patternFill>
    </fill>
    <fill>
      <patternFill patternType="solid">
        <fgColor theme="0"/>
        <bgColor indexed="64"/>
      </patternFill>
    </fill>
    <fill>
      <patternFill patternType="solid">
        <fgColor theme="4" tint="0.599749982357025"/>
        <bgColor indexed="64"/>
      </patternFill>
    </fill>
  </fills>
  <borders count="54">
    <border>
      <left/>
      <right/>
      <top/>
      <bottom/>
      <diagonal/>
    </border>
    <border>
      <left/>
      <right style="medium">
        <color auto="1"/>
      </right>
      <top style="medium">
        <color auto="1"/>
      </top>
      <bottom style="medium">
        <color auto="1"/>
      </bottom>
    </border>
    <border>
      <left/>
      <right/>
      <top style="medium">
        <color auto="1"/>
      </top>
      <bottom style="medium">
        <color auto="1"/>
      </bottom>
    </border>
    <border>
      <left style="medium">
        <color auto="1"/>
      </left>
      <right/>
      <top style="medium">
        <color auto="1"/>
      </top>
      <bottom style="medium">
        <color auto="1"/>
      </bottom>
    </border>
    <border>
      <left style="thin">
        <color auto="1"/>
      </left>
      <right style="thin">
        <color auto="1"/>
      </right>
      <top style="thin">
        <color auto="1"/>
      </top>
      <bottom/>
    </border>
    <border>
      <left style="thin">
        <color auto="1"/>
      </left>
      <right style="thin">
        <color auto="1"/>
      </right>
      <top style="thin">
        <color auto="1"/>
      </top>
      <bottom style="thin">
        <color auto="1"/>
      </bottom>
    </border>
    <border>
      <left style="medium">
        <color auto="1"/>
      </left>
      <right style="medium">
        <color auto="1"/>
      </right>
      <top/>
      <bottom style="medium">
        <color auto="1"/>
      </bottom>
    </border>
    <border>
      <left style="medium">
        <color auto="1"/>
      </left>
      <right style="medium">
        <color auto="1"/>
      </right>
      <top style="medium">
        <color auto="1"/>
      </top>
      <bottom/>
    </border>
    <border>
      <left style="medium">
        <color auto="1"/>
      </left>
      <right/>
      <top style="medium">
        <color auto="1"/>
      </top>
      <bottom/>
    </border>
    <border>
      <left/>
      <right style="medium">
        <color auto="1"/>
      </right>
      <top style="medium">
        <color auto="1"/>
      </top>
      <bottom/>
    </border>
    <border>
      <left style="medium">
        <color auto="1"/>
      </left>
      <right/>
      <top/>
      <bottom/>
    </border>
    <border>
      <left style="medium">
        <color auto="1"/>
      </left>
      <right/>
      <top/>
      <bottom style="medium">
        <color auto="1"/>
      </bottom>
    </border>
    <border>
      <left/>
      <right style="medium">
        <color auto="1"/>
      </right>
      <top/>
      <bottom/>
    </border>
    <border>
      <left/>
      <right style="medium">
        <color auto="1"/>
      </right>
      <top/>
      <bottom style="medium">
        <color auto="1"/>
      </bottom>
    </border>
    <border>
      <left style="thin">
        <color auto="1"/>
      </left>
      <right style="thin">
        <color auto="1"/>
      </right>
      <top/>
      <bottom/>
    </border>
    <border>
      <left style="thin">
        <color auto="1"/>
      </left>
      <right style="thin">
        <color auto="1"/>
      </right>
      <top/>
      <bottom style="thin">
        <color auto="1"/>
      </bottom>
    </border>
    <border>
      <left style="thin">
        <color auto="1"/>
      </left>
      <right style="medium">
        <color auto="1"/>
      </right>
      <top style="medium">
        <color auto="1"/>
      </top>
      <bottom style="thin">
        <color auto="1"/>
      </bottom>
    </border>
    <border>
      <left style="medium">
        <color auto="1"/>
      </left>
      <right style="thin">
        <color auto="1"/>
      </right>
      <top style="thin">
        <color auto="1"/>
      </top>
      <bottom style="thin">
        <color auto="1"/>
      </bottom>
    </border>
    <border>
      <left style="thin">
        <color auto="1"/>
      </left>
      <right style="medium">
        <color auto="1"/>
      </right>
      <top style="thin">
        <color auto="1"/>
      </top>
      <bottom style="thin">
        <color auto="1"/>
      </bottom>
    </border>
    <border>
      <left style="medium">
        <color auto="1"/>
      </left>
      <right style="medium">
        <color auto="1"/>
      </right>
      <top style="medium">
        <color auto="1"/>
      </top>
      <bottom style="thin">
        <color auto="1"/>
      </bottom>
    </border>
    <border>
      <left style="medium">
        <color auto="1"/>
      </left>
      <right style="medium">
        <color auto="1"/>
      </right>
      <top style="thin">
        <color auto="1"/>
      </top>
      <bottom style="thin">
        <color auto="1"/>
      </bottom>
    </border>
    <border>
      <left/>
      <right/>
      <top style="medium">
        <color auto="1"/>
      </top>
      <bottom/>
    </border>
    <border>
      <left style="thin">
        <color auto="1"/>
      </left>
      <right style="medium">
        <color auto="1"/>
      </right>
      <top style="thin">
        <color auto="1"/>
      </top>
      <bottom style="medium">
        <color auto="1"/>
      </bottom>
    </border>
    <border>
      <left style="medium">
        <color auto="1"/>
      </left>
      <right style="medium">
        <color auto="1"/>
      </right>
      <top style="thin">
        <color auto="1"/>
      </top>
      <bottom style="medium">
        <color auto="1"/>
      </bottom>
    </border>
    <border>
      <left/>
      <right/>
      <top/>
      <bottom style="medium">
        <color auto="1"/>
      </bottom>
    </border>
    <border>
      <left style="medium">
        <color auto="1"/>
      </left>
      <right style="thin">
        <color auto="1"/>
      </right>
      <top style="medium">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medium">
        <color auto="1"/>
      </top>
      <bottom style="thin">
        <color auto="1"/>
      </bottom>
    </border>
    <border>
      <left style="thin">
        <color auto="1"/>
      </left>
      <right style="thin">
        <color auto="1"/>
      </right>
      <top style="thin">
        <color auto="1"/>
      </top>
      <bottom style="medium">
        <color auto="1"/>
      </bottom>
    </border>
    <border>
      <left style="medium">
        <color auto="1"/>
      </left>
      <right style="thin">
        <color auto="1"/>
      </right>
      <top style="medium">
        <color auto="1"/>
      </top>
      <bottom style="medium">
        <color auto="1"/>
      </bottom>
    </border>
    <border>
      <left style="thin">
        <color auto="1"/>
      </left>
      <right style="medium">
        <color auto="1"/>
      </right>
      <top style="medium">
        <color auto="1"/>
      </top>
      <bottom style="medium">
        <color auto="1"/>
      </bottom>
    </border>
    <border>
      <left style="thin">
        <color auto="1"/>
      </left>
      <right style="medium">
        <color auto="1"/>
      </right>
      <top/>
      <bottom/>
    </border>
    <border>
      <left style="thin">
        <color auto="1"/>
      </left>
      <right style="medium">
        <color auto="1"/>
      </right>
      <top/>
      <bottom style="medium">
        <color auto="1"/>
      </bottom>
    </border>
    <border>
      <left style="thin">
        <color auto="1"/>
      </left>
      <right style="thin">
        <color auto="1"/>
      </right>
      <top/>
      <bottom style="medium">
        <color auto="1"/>
      </bottom>
    </border>
    <border>
      <left style="thin">
        <color auto="1"/>
      </left>
      <right style="thin">
        <color auto="1"/>
      </right>
      <top style="medium">
        <color auto="1"/>
      </top>
      <bottom style="medium">
        <color auto="1"/>
      </bottom>
    </border>
    <border>
      <left style="medium">
        <color auto="1"/>
      </left>
      <right style="medium">
        <color auto="1"/>
      </right>
      <top/>
      <bottom/>
    </border>
    <border>
      <left style="thin">
        <color auto="1"/>
      </left>
      <right/>
      <top style="medium">
        <color auto="1"/>
      </top>
      <bottom style="medium">
        <color auto="1"/>
      </bottom>
    </border>
    <border>
      <left style="thin">
        <color auto="1"/>
      </left>
      <right/>
      <top/>
      <bottom/>
    </border>
    <border>
      <left/>
      <right style="thin">
        <color auto="1"/>
      </right>
      <top style="thin">
        <color auto="1"/>
      </top>
      <bottom style="thin">
        <color auto="1"/>
      </bottom>
    </border>
    <border>
      <left style="medium">
        <color auto="1"/>
      </left>
      <right style="thin">
        <color auto="1"/>
      </right>
      <top/>
      <bottom/>
    </border>
    <border>
      <left style="medium">
        <color auto="1"/>
      </left>
      <right style="thin">
        <color auto="1"/>
      </right>
      <top/>
      <bottom style="medium">
        <color auto="1"/>
      </bottom>
    </border>
    <border>
      <left/>
      <right style="thin">
        <color auto="1"/>
      </right>
      <top/>
      <bottom style="thin">
        <color auto="1"/>
      </bottom>
    </border>
    <border>
      <left style="thin">
        <color auto="1"/>
      </left>
      <right/>
      <top/>
      <bottom style="thin">
        <color auto="1"/>
      </bottom>
    </border>
    <border>
      <left style="medium">
        <color auto="1"/>
      </left>
      <right style="medium">
        <color auto="1"/>
      </right>
      <top style="medium">
        <color auto="1"/>
      </top>
      <bottom style="medium">
        <color auto="1"/>
      </bottom>
    </border>
    <border>
      <left style="thin">
        <color auto="1"/>
      </left>
      <right/>
      <top style="thin">
        <color auto="1"/>
      </top>
      <bottom style="thin">
        <color auto="1"/>
      </bottom>
    </border>
    <border>
      <left/>
      <right style="thin">
        <color auto="1"/>
      </right>
      <top style="thin">
        <color auto="1"/>
      </top>
      <bottom/>
    </border>
    <border>
      <left style="thin">
        <color auto="1"/>
      </left>
      <right/>
      <top style="thin">
        <color auto="1"/>
      </top>
      <bottom/>
    </border>
    <border>
      <left style="medium">
        <color auto="1"/>
      </left>
      <right style="thin">
        <color auto="1"/>
      </right>
      <top style="thin">
        <color auto="1"/>
      </top>
      <bottom/>
    </border>
    <border>
      <left style="thin">
        <color auto="1"/>
      </left>
      <right style="medium">
        <color auto="1"/>
      </right>
      <top style="thin">
        <color auto="1"/>
      </top>
      <bottom/>
    </border>
    <border>
      <left style="thin">
        <color auto="1"/>
      </left>
      <right style="medium">
        <color auto="1"/>
      </right>
      <top/>
      <bottom style="thin">
        <color auto="1"/>
      </bottom>
    </border>
    <border>
      <left style="medium">
        <color auto="1"/>
      </left>
      <right style="thin">
        <color auto="1"/>
      </right>
      <top/>
      <bottom style="thin">
        <color auto="1"/>
      </bottom>
    </border>
    <border>
      <left/>
      <right style="medium">
        <color auto="1"/>
      </right>
      <top style="medium">
        <color auto="1"/>
      </top>
      <bottom style="thin">
        <color auto="1"/>
      </bottom>
    </border>
    <border>
      <left style="medium">
        <color auto="1"/>
      </left>
      <right style="medium">
        <color auto="1"/>
      </right>
      <top/>
      <bottom style="thin">
        <color auto="1"/>
      </bottom>
    </border>
    <border>
      <left style="medium">
        <color auto="1"/>
      </left>
      <right style="medium">
        <color auto="1"/>
      </right>
      <top style="thin">
        <color auto="1"/>
      </top>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6" fillId="0" borderId="0" applyNumberFormat="0" applyFill="0" applyBorder="0" applyAlignment="0" applyProtection="0"/>
  </cellStyleXfs>
  <cellXfs count="328">
    <xf numFmtId="0" fontId="0" fillId="0" borderId="0" xfId="0"/>
    <xf numFmtId="2" fontId="9" fillId="2" borderId="1" xfId="0" applyNumberFormat="1" applyFont="1" applyFill="1" applyBorder="1" applyAlignment="1">
      <alignment horizontal="left" vertical="center"/>
    </xf>
    <xf numFmtId="2" fontId="9" fillId="2" borderId="2" xfId="0" applyNumberFormat="1" applyFont="1" applyFill="1" applyBorder="1" applyAlignment="1">
      <alignment horizontal="left" vertical="center"/>
    </xf>
    <xf numFmtId="2" fontId="9" fillId="2" borderId="3" xfId="0" applyNumberFormat="1" applyFont="1" applyFill="1" applyBorder="1" applyAlignment="1">
      <alignment horizontal="left" vertical="center"/>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8" fillId="3" borderId="0" xfId="0" applyFont="1" applyFill="1" applyAlignment="1">
      <alignment horizontal="right" vertical="center"/>
    </xf>
    <xf numFmtId="0" fontId="16" fillId="0" borderId="0" xfId="20" applyBorder="1" applyAlignment="1" applyProtection="1">
      <alignment horizontal="right" vertical="top"/>
      <protection hidden="1" locked="0"/>
    </xf>
    <xf numFmtId="0" fontId="16" fillId="0" borderId="0" xfId="20" applyBorder="1" applyAlignment="1" applyProtection="1">
      <alignment horizontal="right"/>
      <protection hidden="1" locked="0"/>
    </xf>
    <xf numFmtId="0" fontId="10" fillId="4" borderId="6" xfId="0" applyFont="1" applyFill="1" applyBorder="1" applyAlignment="1">
      <alignment horizontal="left" vertical="center" wrapText="1"/>
    </xf>
    <xf numFmtId="0" fontId="64" fillId="4" borderId="7" xfId="0" applyFont="1" applyFill="1" applyBorder="1" applyAlignment="1">
      <alignment horizontal="left" vertical="center" wrapText="1"/>
    </xf>
    <xf numFmtId="0" fontId="50" fillId="3" borderId="0" xfId="0" applyFont="1" applyFill="1" applyAlignment="1">
      <alignment horizontal="right" vertical="center"/>
    </xf>
    <xf numFmtId="0" fontId="5" fillId="0" borderId="0" xfId="0" applyFont="1" applyAlignment="1">
      <alignment horizontal="left" vertical="center"/>
    </xf>
    <xf numFmtId="0" fontId="5" fillId="0" borderId="0" xfId="0" applyFont="1" applyAlignment="1">
      <alignment horizontal="left" vertical="center" wrapText="1"/>
    </xf>
    <xf numFmtId="0" fontId="28" fillId="3" borderId="0" xfId="0" applyFont="1" applyFill="1" applyAlignment="1">
      <alignment horizontal="right" vertical="center"/>
    </xf>
    <xf numFmtId="0" fontId="2" fillId="0" borderId="0" xfId="0" applyFont="1" applyAlignment="1">
      <alignment vertical="center"/>
    </xf>
    <xf numFmtId="0" fontId="2" fillId="0" borderId="0" xfId="0" applyFont="1"/>
    <xf numFmtId="0" fontId="7"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10" fillId="0" borderId="0" xfId="0" applyFont="1" applyAlignment="1">
      <alignment vertical="center"/>
    </xf>
    <xf numFmtId="16" fontId="2" fillId="0" borderId="0" xfId="0" applyNumberFormat="1" applyFont="1" applyAlignment="1" quotePrefix="1">
      <alignment horizontal="center"/>
    </xf>
    <xf numFmtId="0" fontId="3" fillId="0" borderId="8" xfId="0" applyFont="1" applyBorder="1"/>
    <xf numFmtId="0" fontId="2" fillId="0" borderId="9" xfId="0" applyFont="1" applyBorder="1" applyAlignment="1" quotePrefix="1">
      <alignment horizontal="center" vertical="center"/>
    </xf>
    <xf numFmtId="0" fontId="2" fillId="0" borderId="10" xfId="0" applyFont="1" applyBorder="1"/>
    <xf numFmtId="0" fontId="2" fillId="0" borderId="0" xfId="0" applyFont="1" applyAlignment="1" quotePrefix="1">
      <alignment horizontal="center"/>
    </xf>
    <xf numFmtId="0" fontId="2" fillId="0" borderId="0" xfId="0" applyFont="1" applyAlignment="1" quotePrefix="1">
      <alignment horizontal="center" vertical="center"/>
    </xf>
    <xf numFmtId="0" fontId="2" fillId="0" borderId="11" xfId="0" applyFont="1" applyBorder="1"/>
    <xf numFmtId="49" fontId="2" fillId="0" borderId="9" xfId="0" applyNumberFormat="1" applyFont="1" applyBorder="1" applyAlignment="1" quotePrefix="1">
      <alignment horizontal="center" vertical="center"/>
    </xf>
    <xf numFmtId="49" fontId="2" fillId="0" borderId="12" xfId="0" applyNumberFormat="1" applyFont="1" applyBorder="1" applyAlignment="1">
      <alignment horizontal="center" vertical="center"/>
    </xf>
    <xf numFmtId="49" fontId="2" fillId="0" borderId="13" xfId="0" applyNumberFormat="1" applyFont="1" applyBorder="1" applyAlignment="1">
      <alignment horizontal="center" vertical="center"/>
    </xf>
    <xf numFmtId="0" fontId="3" fillId="0" borderId="0" xfId="0" applyFont="1"/>
    <xf numFmtId="0" fontId="2" fillId="0" borderId="5" xfId="0" applyFont="1" applyBorder="1"/>
    <xf numFmtId="0" fontId="2" fillId="0" borderId="0" xfId="0" applyFont="1" quotePrefix="1"/>
    <xf numFmtId="0" fontId="13" fillId="0" borderId="0" xfId="0" applyFont="1"/>
    <xf numFmtId="0" fontId="7" fillId="0" borderId="0" xfId="0" applyFont="1"/>
    <xf numFmtId="0" fontId="2" fillId="0" borderId="0" xfId="0" applyFont="1" applyAlignment="1">
      <alignment horizontal="center"/>
    </xf>
    <xf numFmtId="0" fontId="2" fillId="0" borderId="5" xfId="0" applyFont="1" applyBorder="1" applyAlignment="1">
      <alignment horizontal="left" vertical="center"/>
    </xf>
    <xf numFmtId="0" fontId="3" fillId="0" borderId="9" xfId="0" applyFont="1" applyBorder="1" applyAlignment="1">
      <alignment horizontal="center" vertical="center"/>
    </xf>
    <xf numFmtId="0" fontId="2" fillId="0" borderId="0" xfId="0" applyFont="1" applyAlignment="1">
      <alignment horizontal="left" vertical="center" wrapText="1"/>
    </xf>
    <xf numFmtId="0" fontId="0" fillId="0" borderId="0" xfId="0" applyAlignment="1">
      <alignment horizontal="center" vertical="center"/>
    </xf>
    <xf numFmtId="0" fontId="2" fillId="0" borderId="14" xfId="0" applyFont="1" applyBorder="1"/>
    <xf numFmtId="0" fontId="2" fillId="0" borderId="15" xfId="0" applyFont="1" applyBorder="1"/>
    <xf numFmtId="0" fontId="2" fillId="0" borderId="4" xfId="0" applyFont="1" applyBorder="1" quotePrefix="1"/>
    <xf numFmtId="0" fontId="2" fillId="0" borderId="14" xfId="0" applyFont="1" applyBorder="1" quotePrefix="1"/>
    <xf numFmtId="0" fontId="10"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0" fillId="0" borderId="0" xfId="0" applyFont="1" applyAlignment="1">
      <alignment horizontal="center" vertical="center"/>
    </xf>
    <xf numFmtId="0" fontId="2" fillId="5" borderId="0" xfId="0" applyFont="1" applyFill="1" applyAlignment="1">
      <alignment horizontal="center" vertical="center"/>
    </xf>
    <xf numFmtId="0" fontId="5" fillId="0" borderId="16" xfId="0" applyFont="1" applyBorder="1" applyAlignment="1">
      <alignment vertical="center"/>
    </xf>
    <xf numFmtId="0" fontId="2" fillId="0" borderId="0" xfId="0" applyFont="1" applyAlignment="1" quotePrefix="1">
      <alignment vertical="center"/>
    </xf>
    <xf numFmtId="0" fontId="0" fillId="0" borderId="0" xfId="0" applyAlignment="1">
      <alignment horizontal="left" vertical="center"/>
    </xf>
    <xf numFmtId="0" fontId="20" fillId="0" borderId="0" xfId="0" applyFont="1" applyAlignment="1">
      <alignment vertical="center"/>
    </xf>
    <xf numFmtId="0" fontId="3" fillId="0" borderId="0" xfId="0" applyFont="1" applyAlignment="1">
      <alignment horizontal="left" vertical="center" wrapText="1"/>
    </xf>
    <xf numFmtId="0" fontId="4" fillId="0" borderId="0" xfId="0" applyFont="1"/>
    <xf numFmtId="0" fontId="10" fillId="0" borderId="0" xfId="0" applyFont="1" applyAlignment="1">
      <alignment horizontal="left" vertical="center"/>
    </xf>
    <xf numFmtId="0" fontId="2" fillId="0" borderId="0" xfId="0" applyFont="1" applyAlignment="1">
      <alignment vertical="center" wrapText="1"/>
    </xf>
    <xf numFmtId="0" fontId="22" fillId="0" borderId="0" xfId="0" applyFont="1" applyAlignment="1">
      <alignment horizontal="right" vertical="center"/>
    </xf>
    <xf numFmtId="0" fontId="3" fillId="0" borderId="0" xfId="0" applyFont="1" applyAlignment="1">
      <alignment vertical="center"/>
    </xf>
    <xf numFmtId="0" fontId="20" fillId="0" borderId="0" xfId="0" applyFont="1" applyAlignment="1">
      <alignment horizontal="right" vertical="center"/>
    </xf>
    <xf numFmtId="0" fontId="11" fillId="0" borderId="0" xfId="0" applyFont="1" applyAlignment="1">
      <alignment vertical="center"/>
    </xf>
    <xf numFmtId="0" fontId="2" fillId="0" borderId="17" xfId="0" applyFont="1" applyBorder="1" applyAlignment="1">
      <alignment vertical="center"/>
    </xf>
    <xf numFmtId="0" fontId="12" fillId="0" borderId="0" xfId="0" applyFont="1" applyAlignment="1">
      <alignment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8" fillId="0" borderId="0" xfId="0" applyFont="1" applyAlignment="1">
      <alignment horizontal="left" vertical="top" wrapText="1"/>
    </xf>
    <xf numFmtId="0" fontId="2" fillId="6" borderId="0" xfId="0" applyFont="1" applyFill="1" applyAlignment="1">
      <alignment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3" fillId="0" borderId="0" xfId="0" applyFont="1" applyAlignment="1">
      <alignment vertical="center"/>
    </xf>
    <xf numFmtId="0" fontId="2" fillId="7" borderId="22" xfId="0" applyFont="1" applyFill="1" applyBorder="1" applyAlignment="1" applyProtection="1">
      <alignment horizontal="center" vertical="center"/>
      <protection locked="0"/>
    </xf>
    <xf numFmtId="0" fontId="2" fillId="7" borderId="20" xfId="0" applyFont="1" applyFill="1" applyBorder="1" applyAlignment="1" applyProtection="1">
      <alignment horizontal="center" vertical="center"/>
      <protection locked="0"/>
    </xf>
    <xf numFmtId="0" fontId="2" fillId="7" borderId="23" xfId="0" applyFont="1" applyFill="1" applyBorder="1" applyAlignment="1" applyProtection="1">
      <alignment horizontal="center" vertical="center"/>
      <protection locked="0"/>
    </xf>
    <xf numFmtId="0" fontId="25" fillId="0" borderId="8" xfId="0" applyFont="1" applyBorder="1"/>
    <xf numFmtId="0" fontId="25" fillId="0" borderId="21" xfId="0" applyFont="1" applyBorder="1"/>
    <xf numFmtId="0" fontId="0" fillId="0" borderId="9" xfId="0" applyBorder="1"/>
    <xf numFmtId="0" fontId="0" fillId="0" borderId="10" xfId="0" applyBorder="1"/>
    <xf numFmtId="0" fontId="0" fillId="0" borderId="12" xfId="0" applyBorder="1"/>
    <xf numFmtId="0" fontId="0" fillId="0" borderId="11" xfId="0" applyBorder="1"/>
    <xf numFmtId="0" fontId="0" fillId="0" borderId="24" xfId="0" applyBorder="1"/>
    <xf numFmtId="0" fontId="0" fillId="0" borderId="13" xfId="0" applyBorder="1"/>
    <xf numFmtId="0" fontId="26" fillId="0" borderId="0" xfId="0" applyFont="1" applyAlignment="1">
      <alignment vertical="center"/>
    </xf>
    <xf numFmtId="0" fontId="2" fillId="0" borderId="5"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2" fillId="8" borderId="18" xfId="0" applyFont="1" applyFill="1" applyBorder="1" applyAlignment="1" applyProtection="1">
      <alignment vertical="center"/>
      <protection locked="0"/>
    </xf>
    <xf numFmtId="0" fontId="2" fillId="8" borderId="22" xfId="0" applyFont="1" applyFill="1" applyBorder="1" applyAlignment="1" applyProtection="1">
      <alignment horizontal="center" vertical="center"/>
      <protection locked="0"/>
    </xf>
    <xf numFmtId="0" fontId="2" fillId="0" borderId="0" xfId="0" applyFont="1" applyAlignment="1" quotePrefix="1">
      <alignment horizontal="left" vertical="center"/>
    </xf>
    <xf numFmtId="0" fontId="2" fillId="0" borderId="0" xfId="0" applyFont="1" applyAlignment="1" applyProtection="1">
      <alignment vertical="center"/>
      <protection locked="0"/>
    </xf>
    <xf numFmtId="0" fontId="2" fillId="7" borderId="18" xfId="0" applyFont="1" applyFill="1" applyBorder="1" applyAlignment="1" applyProtection="1">
      <alignment horizontal="center" vertical="center"/>
      <protection locked="0"/>
    </xf>
    <xf numFmtId="0" fontId="21" fillId="0" borderId="0" xfId="0" applyFont="1" applyAlignment="1">
      <alignment horizontal="left" vertical="center" wrapText="1"/>
    </xf>
    <xf numFmtId="0" fontId="2" fillId="0" borderId="5" xfId="0" applyFont="1" applyBorder="1" applyAlignment="1">
      <alignment horizontal="left" vertical="center" wrapText="1"/>
    </xf>
    <xf numFmtId="0" fontId="29" fillId="0" borderId="0" xfId="0" applyFont="1" applyAlignment="1">
      <alignment horizontal="left" vertical="center"/>
    </xf>
    <xf numFmtId="0" fontId="10" fillId="0" borderId="5" xfId="0" applyFont="1" applyBorder="1" applyAlignment="1" applyProtection="1">
      <alignment vertical="center"/>
      <protection locked="0"/>
    </xf>
    <xf numFmtId="0" fontId="31" fillId="9" borderId="10" xfId="0" applyFont="1" applyFill="1" applyBorder="1" applyAlignment="1">
      <alignment horizontal="left" vertical="center"/>
    </xf>
    <xf numFmtId="0" fontId="32" fillId="9" borderId="8" xfId="0" applyFont="1" applyFill="1" applyBorder="1" applyAlignment="1">
      <alignment horizontal="left"/>
    </xf>
    <xf numFmtId="0" fontId="33" fillId="9" borderId="9" xfId="0" applyFont="1" applyFill="1" applyBorder="1" applyAlignment="1">
      <alignment horizontal="left" vertical="center"/>
    </xf>
    <xf numFmtId="0" fontId="28" fillId="3" borderId="0" xfId="0" applyFont="1" applyFill="1" applyAlignment="1">
      <alignment vertical="center"/>
    </xf>
    <xf numFmtId="0" fontId="2" fillId="10" borderId="5" xfId="0" applyFont="1" applyFill="1" applyBorder="1" applyAlignment="1" applyProtection="1">
      <alignment horizontal="center" vertical="center"/>
      <protection locked="0"/>
    </xf>
    <xf numFmtId="0" fontId="10" fillId="10" borderId="5" xfId="0" applyFont="1" applyFill="1" applyBorder="1" applyAlignment="1" applyProtection="1">
      <alignment horizontal="center" vertical="top"/>
      <protection locked="0"/>
    </xf>
    <xf numFmtId="0" fontId="10" fillId="0" borderId="0" xfId="0" applyFont="1" applyAlignment="1">
      <alignment horizontal="left" vertical="top"/>
    </xf>
    <xf numFmtId="0" fontId="35" fillId="0" borderId="0" xfId="0" applyFont="1"/>
    <xf numFmtId="0" fontId="35" fillId="0" borderId="0" xfId="0" applyFont="1" applyAlignment="1">
      <alignment horizontal="right" vertical="center"/>
    </xf>
    <xf numFmtId="0" fontId="32" fillId="9" borderId="9" xfId="0" applyFont="1" applyFill="1" applyBorder="1" applyAlignment="1">
      <alignment horizontal="left"/>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2" fillId="10" borderId="27" xfId="0" applyFont="1" applyFill="1" applyBorder="1" applyAlignment="1" applyProtection="1">
      <alignment horizontal="left" vertical="center" wrapText="1"/>
      <protection locked="0"/>
    </xf>
    <xf numFmtId="0" fontId="2" fillId="10" borderId="16" xfId="0" applyFont="1" applyFill="1" applyBorder="1" applyAlignment="1" applyProtection="1">
      <alignment horizontal="left" vertical="center" wrapText="1"/>
      <protection locked="0"/>
    </xf>
    <xf numFmtId="0" fontId="2" fillId="10" borderId="28" xfId="0" applyFont="1" applyFill="1" applyBorder="1" applyAlignment="1" applyProtection="1">
      <alignment horizontal="left" vertical="center" wrapText="1"/>
      <protection locked="0"/>
    </xf>
    <xf numFmtId="0" fontId="2" fillId="10" borderId="22" xfId="0" applyFont="1" applyFill="1" applyBorder="1" applyAlignment="1" applyProtection="1">
      <alignment horizontal="left" vertical="center" wrapText="1"/>
      <protection locked="0"/>
    </xf>
    <xf numFmtId="0" fontId="2" fillId="7" borderId="5" xfId="0" applyFont="1" applyFill="1" applyBorder="1" applyAlignment="1" applyProtection="1">
      <alignment horizontal="center" vertical="center"/>
      <protection locked="0"/>
    </xf>
    <xf numFmtId="0" fontId="2" fillId="7" borderId="5" xfId="0" applyFont="1" applyFill="1" applyBorder="1" applyAlignment="1" applyProtection="1">
      <alignment horizontal="center" vertical="center" wrapText="1"/>
      <protection locked="0"/>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 fillId="0" borderId="31" xfId="0" applyFont="1" applyBorder="1" applyAlignment="1">
      <alignment vertical="center"/>
    </xf>
    <xf numFmtId="0" fontId="2" fillId="0" borderId="32" xfId="0" applyFont="1" applyBorder="1" applyAlignment="1">
      <alignment vertical="center"/>
    </xf>
    <xf numFmtId="0" fontId="2" fillId="7" borderId="14" xfId="0" applyFont="1" applyFill="1" applyBorder="1" applyAlignment="1" applyProtection="1">
      <alignment horizontal="center" vertical="center" wrapText="1"/>
      <protection locked="0"/>
    </xf>
    <xf numFmtId="0" fontId="2" fillId="7" borderId="33" xfId="0" applyFont="1" applyFill="1" applyBorder="1" applyAlignment="1" applyProtection="1">
      <alignment horizontal="center" vertical="center" wrapText="1"/>
      <protection locked="0"/>
    </xf>
    <xf numFmtId="0" fontId="3" fillId="0" borderId="7" xfId="0" applyFont="1" applyBorder="1" applyAlignment="1">
      <alignment horizontal="center" vertical="center"/>
    </xf>
    <xf numFmtId="0" fontId="2" fillId="11" borderId="29" xfId="0" applyFont="1" applyFill="1" applyBorder="1" applyAlignment="1">
      <alignment horizontal="left" vertical="center"/>
    </xf>
    <xf numFmtId="0" fontId="2" fillId="11" borderId="34" xfId="0" applyFont="1" applyFill="1" applyBorder="1" applyAlignment="1">
      <alignment horizontal="center" vertical="center"/>
    </xf>
    <xf numFmtId="0" fontId="2" fillId="0" borderId="5" xfId="0" applyFont="1" applyBorder="1" applyAlignment="1">
      <alignment vertical="center" wrapText="1"/>
    </xf>
    <xf numFmtId="0" fontId="10" fillId="10" borderId="5" xfId="0" applyFont="1" applyFill="1" applyBorder="1" applyAlignment="1" applyProtection="1">
      <alignment horizontal="center" vertical="center" wrapText="1"/>
      <protection locked="0"/>
    </xf>
    <xf numFmtId="0" fontId="10" fillId="10" borderId="5" xfId="0" applyFont="1" applyFill="1" applyBorder="1" applyAlignment="1" applyProtection="1">
      <alignment horizontal="center" vertical="center"/>
      <protection locked="0"/>
    </xf>
    <xf numFmtId="0" fontId="34" fillId="3" borderId="0" xfId="20" applyFont="1" applyFill="1" applyAlignment="1" applyProtection="1">
      <alignment vertical="center"/>
      <protection/>
    </xf>
    <xf numFmtId="14" fontId="0" fillId="0" borderId="0" xfId="0" applyNumberFormat="1"/>
    <xf numFmtId="17" fontId="0" fillId="0" borderId="0" xfId="0" applyNumberFormat="1"/>
    <xf numFmtId="14" fontId="36" fillId="0" borderId="0" xfId="0" applyNumberFormat="1" applyFont="1"/>
    <xf numFmtId="0" fontId="20" fillId="0" borderId="7" xfId="0" applyFont="1" applyBorder="1"/>
    <xf numFmtId="0" fontId="2" fillId="0" borderId="35" xfId="0" applyFont="1" applyBorder="1" quotePrefix="1"/>
    <xf numFmtId="0" fontId="2" fillId="0" borderId="6" xfId="0" applyFont="1" applyBorder="1"/>
    <xf numFmtId="0" fontId="2" fillId="0" borderId="7" xfId="0" applyFont="1" applyBorder="1" quotePrefix="1"/>
    <xf numFmtId="0" fontId="2" fillId="0" borderId="35" xfId="0" applyFont="1" applyBorder="1"/>
    <xf numFmtId="0" fontId="37" fillId="0" borderId="5" xfId="0" applyFont="1" applyBorder="1" applyAlignment="1" applyProtection="1">
      <alignment vertical="center"/>
      <protection locked="0"/>
    </xf>
    <xf numFmtId="0" fontId="8" fillId="0" borderId="0" xfId="0" applyFont="1" applyAlignment="1">
      <alignment horizontal="center" vertical="center"/>
    </xf>
    <xf numFmtId="0" fontId="17" fillId="0" borderId="0" xfId="0" applyFont="1" applyAlignment="1">
      <alignment horizontal="left"/>
    </xf>
    <xf numFmtId="0" fontId="18" fillId="0" borderId="0" xfId="0" applyFont="1" applyAlignment="1">
      <alignment vertical="center"/>
    </xf>
    <xf numFmtId="0" fontId="6" fillId="0" borderId="0" xfId="0" applyFont="1"/>
    <xf numFmtId="0" fontId="0" fillId="0" borderId="0" xfId="0" quotePrefix="1"/>
    <xf numFmtId="0" fontId="2" fillId="0" borderId="0" xfId="0" applyFont="1" applyAlignment="1">
      <alignment horizontal="left"/>
    </xf>
    <xf numFmtId="0" fontId="2" fillId="0" borderId="0" xfId="0" applyFont="1" applyAlignment="1" applyProtection="1">
      <alignment horizontal="left" vertical="center"/>
      <protection locked="0"/>
    </xf>
    <xf numFmtId="0" fontId="19" fillId="0" borderId="0" xfId="0" applyFont="1"/>
    <xf numFmtId="0" fontId="2" fillId="0" borderId="0" xfId="0" applyFont="1" applyAlignment="1">
      <alignment vertical="top"/>
    </xf>
    <xf numFmtId="16" fontId="2" fillId="0" borderId="0" xfId="0" applyNumberFormat="1" applyFont="1" applyAlignment="1" quotePrefix="1">
      <alignment horizontal="center" vertical="center"/>
    </xf>
    <xf numFmtId="0" fontId="14" fillId="0" borderId="0" xfId="0" applyFont="1" applyAlignment="1">
      <alignment vertical="center"/>
    </xf>
    <xf numFmtId="0" fontId="15" fillId="0" borderId="0" xfId="0" applyFont="1" applyAlignment="1">
      <alignment vertical="center"/>
    </xf>
    <xf numFmtId="0" fontId="15" fillId="0" borderId="0" xfId="0" applyFont="1"/>
    <xf numFmtId="0" fontId="38" fillId="0" borderId="0" xfId="0" applyFont="1" applyAlignment="1">
      <alignment horizontal="left" vertical="center"/>
    </xf>
    <xf numFmtId="0" fontId="2" fillId="0" borderId="0" xfId="0" applyFont="1" applyAlignment="1">
      <alignment horizontal="center" vertical="center" wrapText="1"/>
    </xf>
    <xf numFmtId="0" fontId="2" fillId="0" borderId="4" xfId="0" applyFont="1" applyBorder="1" applyAlignment="1">
      <alignment horizontal="left" vertical="center"/>
    </xf>
    <xf numFmtId="0" fontId="2" fillId="10" borderId="4" xfId="0" applyFont="1" applyFill="1" applyBorder="1" applyAlignment="1" applyProtection="1">
      <alignment horizontal="center" vertical="center"/>
      <protection locked="0"/>
    </xf>
    <xf numFmtId="0" fontId="2" fillId="0" borderId="15" xfId="0" applyFont="1" applyBorder="1" applyAlignment="1">
      <alignment horizontal="left" vertical="center" wrapText="1"/>
    </xf>
    <xf numFmtId="0" fontId="2" fillId="7" borderId="15" xfId="0" applyFont="1" applyFill="1" applyBorder="1" applyAlignment="1" applyProtection="1">
      <alignment horizontal="center" vertical="center"/>
      <protection locked="0"/>
    </xf>
    <xf numFmtId="0" fontId="3" fillId="0" borderId="36" xfId="0" applyFont="1" applyBorder="1" applyAlignment="1">
      <alignment horizontal="center" vertical="center"/>
    </xf>
    <xf numFmtId="0" fontId="2" fillId="0" borderId="24" xfId="0" applyFont="1" applyBorder="1" applyAlignment="1">
      <alignment horizontal="center" vertical="center"/>
    </xf>
    <xf numFmtId="0" fontId="39" fillId="0" borderId="0" xfId="0" applyFont="1" applyAlignment="1">
      <alignment horizontal="left" vertical="center"/>
    </xf>
    <xf numFmtId="0" fontId="28" fillId="0" borderId="0" xfId="0" applyFont="1" applyAlignment="1">
      <alignment vertical="center" wrapText="1"/>
    </xf>
    <xf numFmtId="0" fontId="23" fillId="0" borderId="37" xfId="0" applyFont="1" applyBorder="1" applyAlignment="1">
      <alignment horizontal="left" vertical="center"/>
    </xf>
    <xf numFmtId="0" fontId="23" fillId="0" borderId="0" xfId="0" applyFont="1" applyAlignment="1">
      <alignment horizontal="left" vertical="center"/>
    </xf>
    <xf numFmtId="0" fontId="44" fillId="11" borderId="14" xfId="0" applyFont="1" applyFill="1" applyBorder="1" applyAlignment="1">
      <alignment horizontal="left" vertical="center"/>
    </xf>
    <xf numFmtId="0" fontId="44" fillId="11" borderId="33" xfId="0" applyFont="1" applyFill="1" applyBorder="1" applyAlignment="1">
      <alignment horizontal="left" vertical="center"/>
    </xf>
    <xf numFmtId="0" fontId="43" fillId="11" borderId="34" xfId="0" applyFont="1" applyFill="1" applyBorder="1" applyAlignment="1">
      <alignment horizontal="center" vertical="center"/>
    </xf>
    <xf numFmtId="0" fontId="20" fillId="0" borderId="8" xfId="0" applyFont="1" applyBorder="1"/>
    <xf numFmtId="0" fontId="2" fillId="0" borderId="21" xfId="0" applyFont="1" applyBorder="1"/>
    <xf numFmtId="0" fontId="2" fillId="0" borderId="9" xfId="0" applyFont="1" applyBorder="1" applyAlignment="1">
      <alignment vertical="center"/>
    </xf>
    <xf numFmtId="0" fontId="2" fillId="0" borderId="12" xfId="0" applyFont="1" applyBorder="1" applyAlignment="1" quotePrefix="1">
      <alignment vertical="center"/>
    </xf>
    <xf numFmtId="0" fontId="2" fillId="0" borderId="12" xfId="0" applyFont="1" applyBorder="1" applyAlignment="1">
      <alignment vertical="center"/>
    </xf>
    <xf numFmtId="0" fontId="2" fillId="0" borderId="5" xfId="0" applyFont="1" applyBorder="1" applyAlignment="1">
      <alignment horizontal="center" vertical="center" wrapText="1"/>
    </xf>
    <xf numFmtId="49" fontId="28" fillId="3" borderId="0" xfId="0" applyNumberFormat="1" applyFont="1" applyFill="1" applyAlignment="1">
      <alignment vertical="center"/>
    </xf>
    <xf numFmtId="0" fontId="2" fillId="10" borderId="38" xfId="0" applyFont="1" applyFill="1" applyBorder="1" applyAlignment="1" applyProtection="1">
      <alignment horizontal="center" vertical="center" wrapText="1"/>
      <protection locked="0"/>
    </xf>
    <xf numFmtId="0" fontId="2" fillId="0" borderId="8" xfId="0" applyFont="1" applyBorder="1"/>
    <xf numFmtId="0" fontId="2" fillId="0" borderId="10" xfId="0" applyFont="1" applyBorder="1" quotePrefix="1"/>
    <xf numFmtId="0" fontId="45" fillId="0" borderId="10" xfId="0" applyFont="1" applyBorder="1" applyAlignment="1">
      <alignment horizontal="left" vertical="center"/>
    </xf>
    <xf numFmtId="0" fontId="2" fillId="10" borderId="5" xfId="0" applyFont="1" applyFill="1" applyBorder="1" applyAlignment="1" applyProtection="1">
      <alignment vertical="center" wrapText="1"/>
      <protection locked="0"/>
    </xf>
    <xf numFmtId="0" fontId="4" fillId="0" borderId="0" xfId="0" applyFont="1" applyAlignment="1">
      <alignment horizontal="left" vertical="center"/>
    </xf>
    <xf numFmtId="0" fontId="37" fillId="0" borderId="5" xfId="0" applyFont="1" applyBorder="1" applyAlignment="1" applyProtection="1">
      <alignment vertical="center" wrapText="1"/>
      <protection locked="0"/>
    </xf>
    <xf numFmtId="0" fontId="30" fillId="0" borderId="37" xfId="0" applyFont="1" applyBorder="1" applyAlignment="1" applyProtection="1">
      <alignment vertical="center" wrapText="1"/>
      <protection locked="0"/>
    </xf>
    <xf numFmtId="0" fontId="37" fillId="0" borderId="0" xfId="0" applyFont="1" applyAlignment="1">
      <alignment horizontal="left" vertical="center"/>
    </xf>
    <xf numFmtId="0" fontId="2" fillId="0" borderId="37" xfId="0" applyFont="1" applyBorder="1" applyAlignment="1">
      <alignment vertical="center"/>
    </xf>
    <xf numFmtId="0" fontId="47" fillId="0" borderId="25" xfId="0" applyFont="1" applyBorder="1" applyAlignment="1">
      <alignment horizontal="left" vertical="center"/>
    </xf>
    <xf numFmtId="0" fontId="47" fillId="0" borderId="27" xfId="0" applyFont="1" applyBorder="1" applyAlignment="1">
      <alignment vertical="center"/>
    </xf>
    <xf numFmtId="0" fontId="3" fillId="0" borderId="29" xfId="0" applyFont="1" applyBorder="1" applyAlignment="1">
      <alignment horizontal="center" vertical="center" wrapText="1"/>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0" xfId="0" applyFont="1" applyAlignment="1">
      <alignment horizontal="right" vertical="center"/>
    </xf>
    <xf numFmtId="0" fontId="0" fillId="0" borderId="41" xfId="0" applyBorder="1" applyAlignment="1" applyProtection="1">
      <alignment horizontal="left" vertical="center"/>
      <protection hidden="1"/>
    </xf>
    <xf numFmtId="0" fontId="2" fillId="0" borderId="42" xfId="0" applyFont="1" applyBorder="1" applyAlignment="1" applyProtection="1">
      <alignment horizontal="left" vertical="center" wrapText="1"/>
      <protection hidden="1"/>
    </xf>
    <xf numFmtId="0" fontId="0" fillId="0" borderId="43" xfId="0" applyBorder="1" applyAlignment="1" applyProtection="1">
      <alignment vertical="center"/>
      <protection hidden="1"/>
    </xf>
    <xf numFmtId="0" fontId="0" fillId="0" borderId="0" xfId="0" applyAlignment="1" applyProtection="1">
      <alignment vertical="center"/>
      <protection hidden="1"/>
    </xf>
    <xf numFmtId="0" fontId="0" fillId="0" borderId="38" xfId="0" applyBorder="1" applyAlignment="1" applyProtection="1">
      <alignment horizontal="left" vertical="center"/>
      <protection hidden="1"/>
    </xf>
    <xf numFmtId="0" fontId="2" fillId="0" borderId="44" xfId="0" applyFont="1" applyBorder="1" applyAlignment="1" applyProtection="1">
      <alignment horizontal="left" vertical="center"/>
      <protection hidden="1"/>
    </xf>
    <xf numFmtId="0" fontId="2" fillId="0" borderId="44" xfId="0" applyFont="1" applyBorder="1" applyAlignment="1" applyProtection="1">
      <alignment horizontal="left" vertical="center" wrapText="1"/>
      <protection hidden="1"/>
    </xf>
    <xf numFmtId="0" fontId="42" fillId="0" borderId="38" xfId="0" applyFont="1" applyBorder="1" applyAlignment="1" applyProtection="1">
      <alignment horizontal="left" vertical="center"/>
      <protection hidden="1"/>
    </xf>
    <xf numFmtId="0" fontId="42" fillId="6" borderId="44" xfId="0" applyFont="1" applyFill="1" applyBorder="1" applyAlignment="1" applyProtection="1">
      <alignment horizontal="left" vertical="center"/>
      <protection hidden="1"/>
    </xf>
    <xf numFmtId="0" fontId="40" fillId="6" borderId="44" xfId="0" applyFont="1" applyFill="1" applyBorder="1" applyAlignment="1" applyProtection="1">
      <alignment horizontal="left" vertical="center" wrapText="1"/>
      <protection hidden="1"/>
    </xf>
    <xf numFmtId="0" fontId="40" fillId="0" borderId="38" xfId="0" applyFont="1" applyBorder="1" applyAlignment="1" applyProtection="1">
      <alignment horizontal="left" vertical="center"/>
      <protection hidden="1"/>
    </xf>
    <xf numFmtId="0" fontId="40" fillId="6" borderId="44" xfId="0" applyFont="1" applyFill="1" applyBorder="1" applyAlignment="1" applyProtection="1">
      <alignment horizontal="left" vertical="center"/>
      <protection hidden="1"/>
    </xf>
    <xf numFmtId="0" fontId="41" fillId="0" borderId="38" xfId="0" applyFont="1" applyBorder="1" applyAlignment="1" applyProtection="1">
      <alignment horizontal="left" vertical="center"/>
      <protection hidden="1"/>
    </xf>
    <xf numFmtId="0" fontId="41" fillId="6" borderId="44" xfId="0" applyFont="1" applyFill="1" applyBorder="1" applyAlignment="1" applyProtection="1">
      <alignment horizontal="left" vertical="center" wrapText="1"/>
      <protection hidden="1"/>
    </xf>
    <xf numFmtId="49" fontId="42" fillId="12" borderId="38" xfId="0" applyNumberFormat="1" applyFont="1" applyFill="1" applyBorder="1" applyAlignment="1" applyProtection="1">
      <alignment horizontal="left" vertical="center"/>
      <protection hidden="1"/>
    </xf>
    <xf numFmtId="0" fontId="42" fillId="12" borderId="44" xfId="0" applyFont="1" applyFill="1" applyBorder="1" applyAlignment="1" applyProtection="1">
      <alignment horizontal="left" vertical="center" wrapText="1"/>
      <protection hidden="1"/>
    </xf>
    <xf numFmtId="0" fontId="41" fillId="6" borderId="44" xfId="0" applyFont="1" applyFill="1" applyBorder="1" applyAlignment="1" applyProtection="1">
      <alignment horizontal="left" vertical="center"/>
      <protection hidden="1"/>
    </xf>
    <xf numFmtId="0" fontId="2" fillId="0" borderId="44" xfId="0" applyFont="1" applyBorder="1" applyAlignment="1" applyProtection="1">
      <alignment vertical="center"/>
      <protection hidden="1"/>
    </xf>
    <xf numFmtId="0" fontId="0" fillId="0" borderId="0" xfId="0" applyAlignment="1" applyProtection="1">
      <alignment horizontal="left" vertical="center"/>
      <protection hidden="1"/>
    </xf>
    <xf numFmtId="0" fontId="0" fillId="0" borderId="44" xfId="0" applyBorder="1" applyAlignment="1" applyProtection="1">
      <alignment vertical="center"/>
      <protection hidden="1"/>
    </xf>
    <xf numFmtId="0" fontId="22" fillId="0" borderId="44" xfId="0" applyFont="1" applyBorder="1" applyAlignment="1" applyProtection="1">
      <alignment horizontal="left" vertical="center"/>
      <protection hidden="1"/>
    </xf>
    <xf numFmtId="0" fontId="2" fillId="0" borderId="1" xfId="0" applyFont="1" applyBorder="1" applyAlignment="1" applyProtection="1">
      <alignment horizontal="left" vertical="center"/>
      <protection hidden="1"/>
    </xf>
    <xf numFmtId="0" fontId="2" fillId="0" borderId="44" xfId="0" applyFont="1" applyBorder="1" applyAlignment="1" applyProtection="1">
      <alignment vertical="center" wrapText="1"/>
      <protection hidden="1"/>
    </xf>
    <xf numFmtId="0" fontId="0" fillId="0" borderId="38" xfId="0" applyBorder="1" applyAlignment="1" applyProtection="1">
      <alignment horizontal="left" vertical="center" wrapText="1"/>
      <protection hidden="1"/>
    </xf>
    <xf numFmtId="0" fontId="0" fillId="12" borderId="38" xfId="0" applyFill="1" applyBorder="1" applyAlignment="1" applyProtection="1">
      <alignment horizontal="left" vertical="center"/>
      <protection hidden="1"/>
    </xf>
    <xf numFmtId="0" fontId="2" fillId="12" borderId="44" xfId="0" applyFont="1" applyFill="1" applyBorder="1" applyAlignment="1" applyProtection="1">
      <alignment horizontal="left" vertical="center"/>
      <protection hidden="1"/>
    </xf>
    <xf numFmtId="0" fontId="0" fillId="12" borderId="45" xfId="0" applyFill="1" applyBorder="1" applyAlignment="1" applyProtection="1">
      <alignment horizontal="left" vertical="center"/>
      <protection hidden="1"/>
    </xf>
    <xf numFmtId="0" fontId="2" fillId="12" borderId="46" xfId="0" applyFont="1" applyFill="1" applyBorder="1" applyAlignment="1" applyProtection="1">
      <alignment horizontal="left" vertical="center"/>
      <protection hidden="1"/>
    </xf>
    <xf numFmtId="49" fontId="0" fillId="12" borderId="45" xfId="0" applyNumberFormat="1" applyFill="1" applyBorder="1" applyAlignment="1" applyProtection="1">
      <alignment horizontal="left" vertical="center"/>
      <protection hidden="1"/>
    </xf>
    <xf numFmtId="0" fontId="0" fillId="0" borderId="45" xfId="0" applyBorder="1" applyAlignment="1" applyProtection="1">
      <alignment horizontal="left" vertical="center"/>
      <protection hidden="1"/>
    </xf>
    <xf numFmtId="0" fontId="0" fillId="0" borderId="46" xfId="0" applyBorder="1" applyAlignment="1" applyProtection="1">
      <alignment vertical="center"/>
      <protection hidden="1"/>
    </xf>
    <xf numFmtId="0" fontId="48" fillId="0" borderId="0" xfId="0" applyFont="1" applyAlignment="1">
      <alignment horizontal="left" vertical="center"/>
    </xf>
    <xf numFmtId="0" fontId="51" fillId="3" borderId="0" xfId="0" applyFont="1" applyFill="1" applyAlignment="1">
      <alignment vertical="center"/>
    </xf>
    <xf numFmtId="0" fontId="51" fillId="3" borderId="0" xfId="0" applyFont="1" applyFill="1" applyAlignment="1">
      <alignment horizontal="left" vertical="center"/>
    </xf>
    <xf numFmtId="0" fontId="51" fillId="0" borderId="0" xfId="0" applyFont="1" applyAlignment="1">
      <alignment vertical="center"/>
    </xf>
    <xf numFmtId="0" fontId="10" fillId="0" borderId="0" xfId="0" applyFont="1" applyAlignment="1">
      <alignment horizontal="left"/>
    </xf>
    <xf numFmtId="0" fontId="52" fillId="0" borderId="0" xfId="0" applyFont="1" applyAlignment="1">
      <alignment horizontal="left" vertical="center"/>
    </xf>
    <xf numFmtId="0" fontId="51" fillId="0" borderId="0" xfId="0" applyFont="1"/>
    <xf numFmtId="0" fontId="54" fillId="0" borderId="0" xfId="20" applyFont="1" applyBorder="1" applyAlignment="1" applyProtection="1">
      <alignment vertical="center"/>
      <protection/>
    </xf>
    <xf numFmtId="0" fontId="10" fillId="0" borderId="0" xfId="0" applyFont="1" applyAlignment="1" applyProtection="1">
      <alignment vertical="center"/>
      <protection locked="0"/>
    </xf>
    <xf numFmtId="0" fontId="53" fillId="0" borderId="0" xfId="20" applyFont="1" applyBorder="1" applyAlignment="1" applyProtection="1">
      <alignment vertical="center"/>
      <protection locked="0"/>
    </xf>
    <xf numFmtId="0" fontId="51" fillId="9" borderId="8" xfId="0" applyFont="1" applyFill="1" applyBorder="1" applyAlignment="1">
      <alignment horizontal="left"/>
    </xf>
    <xf numFmtId="0" fontId="51" fillId="9" borderId="12" xfId="0" applyFont="1" applyFill="1" applyBorder="1" applyAlignment="1">
      <alignment horizontal="left"/>
    </xf>
    <xf numFmtId="0" fontId="51" fillId="9" borderId="10" xfId="0" applyFont="1" applyFill="1" applyBorder="1" applyAlignment="1">
      <alignment horizontal="left"/>
    </xf>
    <xf numFmtId="0" fontId="33" fillId="9" borderId="10" xfId="0" applyFont="1" applyFill="1" applyBorder="1" applyAlignment="1">
      <alignment horizontal="left" vertical="center"/>
    </xf>
    <xf numFmtId="0" fontId="55" fillId="9" borderId="12" xfId="0" applyFont="1" applyFill="1" applyBorder="1" applyAlignment="1">
      <alignment horizontal="left"/>
    </xf>
    <xf numFmtId="0" fontId="56" fillId="9" borderId="11" xfId="0" applyFont="1" applyFill="1" applyBorder="1" applyAlignment="1">
      <alignment horizontal="left"/>
    </xf>
    <xf numFmtId="0" fontId="51" fillId="9" borderId="24" xfId="0" applyFont="1" applyFill="1" applyBorder="1" applyAlignment="1">
      <alignment horizontal="left"/>
    </xf>
    <xf numFmtId="0" fontId="49" fillId="0" borderId="17" xfId="0" applyFont="1" applyBorder="1" applyAlignment="1">
      <alignment horizontal="left" vertical="center"/>
    </xf>
    <xf numFmtId="0" fontId="49" fillId="7" borderId="18" xfId="0" applyFont="1" applyFill="1" applyBorder="1" applyAlignment="1" applyProtection="1">
      <alignment horizontal="center" vertical="center"/>
      <protection locked="0"/>
    </xf>
    <xf numFmtId="0" fontId="49" fillId="0" borderId="47" xfId="0" applyFont="1" applyBorder="1" applyAlignment="1">
      <alignment horizontal="left" vertical="center"/>
    </xf>
    <xf numFmtId="0" fontId="49" fillId="7" borderId="48" xfId="0" applyFont="1" applyFill="1" applyBorder="1" applyAlignment="1" applyProtection="1">
      <alignment horizontal="center" vertical="center"/>
      <protection locked="0"/>
    </xf>
    <xf numFmtId="0" fontId="49" fillId="7" borderId="49" xfId="0" applyFont="1" applyFill="1" applyBorder="1" applyAlignment="1" applyProtection="1">
      <alignment horizontal="center" vertical="center"/>
      <protection locked="0"/>
    </xf>
    <xf numFmtId="0" fontId="49" fillId="0" borderId="17" xfId="0" applyFont="1" applyBorder="1" applyAlignment="1">
      <alignment horizontal="left" vertical="top"/>
    </xf>
    <xf numFmtId="0" fontId="49" fillId="0" borderId="0" xfId="0" applyFont="1" applyAlignment="1">
      <alignment horizontal="left"/>
    </xf>
    <xf numFmtId="0" fontId="49" fillId="0" borderId="0" xfId="0" applyFont="1" applyAlignment="1">
      <alignment horizontal="left" vertical="center"/>
    </xf>
    <xf numFmtId="0" fontId="33" fillId="9" borderId="8" xfId="0" applyFont="1" applyFill="1" applyBorder="1" applyAlignment="1">
      <alignment horizontal="left"/>
    </xf>
    <xf numFmtId="0" fontId="49" fillId="0" borderId="5" xfId="0" applyFont="1" applyBorder="1" applyAlignment="1">
      <alignment horizontal="left" vertical="center" wrapText="1"/>
    </xf>
    <xf numFmtId="0" fontId="49" fillId="7" borderId="44" xfId="0" applyFont="1" applyFill="1" applyBorder="1" applyAlignment="1" applyProtection="1">
      <alignment horizontal="center" vertical="center"/>
      <protection locked="0"/>
    </xf>
    <xf numFmtId="0" fontId="49" fillId="0" borderId="5" xfId="0" applyFont="1" applyBorder="1" applyAlignment="1">
      <alignment horizontal="left" vertical="center"/>
    </xf>
    <xf numFmtId="0" fontId="49" fillId="13" borderId="5" xfId="0" applyFont="1" applyFill="1" applyBorder="1" applyAlignment="1">
      <alignment horizontal="left" vertical="center"/>
    </xf>
    <xf numFmtId="0" fontId="49" fillId="7" borderId="5" xfId="0" applyFont="1" applyFill="1" applyBorder="1" applyAlignment="1" applyProtection="1">
      <alignment horizontal="center" vertical="center"/>
      <protection locked="0"/>
    </xf>
    <xf numFmtId="0" fontId="49" fillId="0" borderId="4" xfId="0" applyFont="1" applyBorder="1" applyAlignment="1">
      <alignment horizontal="left" vertical="center"/>
    </xf>
    <xf numFmtId="0" fontId="49" fillId="10" borderId="4" xfId="0" applyFont="1" applyFill="1" applyBorder="1" applyAlignment="1" applyProtection="1">
      <alignment horizontal="center" vertical="center"/>
      <protection locked="0"/>
    </xf>
    <xf numFmtId="0" fontId="10" fillId="0" borderId="5" xfId="0" applyFont="1" applyBorder="1" applyAlignment="1">
      <alignment vertical="center"/>
    </xf>
    <xf numFmtId="9" fontId="49" fillId="7" borderId="5" xfId="0" applyNumberFormat="1" applyFont="1" applyFill="1" applyBorder="1" applyAlignment="1" applyProtection="1">
      <alignment horizontal="center" vertical="center"/>
      <protection locked="0"/>
    </xf>
    <xf numFmtId="0" fontId="48" fillId="0" borderId="0" xfId="0" applyFont="1" applyAlignment="1">
      <alignment vertical="center"/>
    </xf>
    <xf numFmtId="0" fontId="49" fillId="0" borderId="5" xfId="0" applyFont="1" applyBorder="1" applyAlignment="1" applyProtection="1">
      <alignment vertical="center"/>
      <protection locked="0"/>
    </xf>
    <xf numFmtId="0" fontId="5" fillId="13" borderId="0" xfId="0" applyFont="1" applyFill="1" applyAlignment="1">
      <alignment horizontal="left" vertical="center"/>
    </xf>
    <xf numFmtId="0" fontId="10" fillId="14" borderId="0" xfId="0" applyFont="1" applyFill="1" applyAlignment="1">
      <alignment horizontal="center" vertical="center"/>
    </xf>
    <xf numFmtId="0" fontId="10" fillId="11" borderId="8" xfId="0" applyFont="1" applyFill="1" applyBorder="1" applyAlignment="1">
      <alignment horizontal="left" vertical="top"/>
    </xf>
    <xf numFmtId="49" fontId="10" fillId="11" borderId="21" xfId="0" applyNumberFormat="1" applyFont="1" applyFill="1" applyBorder="1" applyAlignment="1" applyProtection="1">
      <alignment horizontal="left" vertical="center" wrapText="1"/>
      <protection locked="0"/>
    </xf>
    <xf numFmtId="0" fontId="10" fillId="11" borderId="9" xfId="0" applyFont="1" applyFill="1" applyBorder="1" applyAlignment="1">
      <alignment vertical="center"/>
    </xf>
    <xf numFmtId="0" fontId="10" fillId="11" borderId="10" xfId="0" applyFont="1" applyFill="1" applyBorder="1" applyAlignment="1">
      <alignment horizontal="left" vertical="center"/>
    </xf>
    <xf numFmtId="0" fontId="10" fillId="11" borderId="0" xfId="0" applyFont="1" applyFill="1" applyAlignment="1">
      <alignment horizontal="center" vertical="center"/>
    </xf>
    <xf numFmtId="0" fontId="10" fillId="11" borderId="12" xfId="0" applyFont="1" applyFill="1" applyBorder="1" applyAlignment="1">
      <alignment vertical="center"/>
    </xf>
    <xf numFmtId="0" fontId="10" fillId="11" borderId="11" xfId="0" applyFont="1" applyFill="1" applyBorder="1" applyAlignment="1">
      <alignment horizontal="left" vertical="center"/>
    </xf>
    <xf numFmtId="0" fontId="10" fillId="11" borderId="24" xfId="0" applyFont="1" applyFill="1" applyBorder="1" applyAlignment="1">
      <alignment horizontal="center" vertical="center"/>
    </xf>
    <xf numFmtId="0" fontId="57" fillId="13" borderId="0" xfId="0" applyFont="1" applyFill="1" applyAlignment="1">
      <alignment horizontal="left" vertical="center"/>
    </xf>
    <xf numFmtId="0" fontId="60" fillId="3" borderId="0" xfId="20" applyFont="1" applyFill="1" applyAlignment="1" applyProtection="1">
      <alignment vertical="center"/>
      <protection locked="0"/>
    </xf>
    <xf numFmtId="0" fontId="48" fillId="0" borderId="0" xfId="0" applyFont="1" applyAlignment="1">
      <alignment wrapText="1"/>
    </xf>
    <xf numFmtId="0" fontId="49" fillId="7" borderId="5" xfId="0" applyFont="1" applyFill="1" applyBorder="1" applyAlignment="1" applyProtection="1">
      <alignment horizontal="center" vertical="center" wrapText="1"/>
      <protection locked="0"/>
    </xf>
    <xf numFmtId="0" fontId="10" fillId="0" borderId="0" xfId="0" applyFont="1"/>
    <xf numFmtId="0" fontId="10" fillId="0" borderId="0" xfId="0" applyFont="1" applyProtection="1">
      <protection locked="0"/>
    </xf>
    <xf numFmtId="0" fontId="27" fillId="0" borderId="0" xfId="0" applyFont="1" applyProtection="1">
      <protection locked="0"/>
    </xf>
    <xf numFmtId="0" fontId="53" fillId="0" borderId="10" xfId="20" applyFont="1" applyBorder="1" applyAlignment="1" applyProtection="1">
      <alignment vertical="center"/>
      <protection/>
    </xf>
    <xf numFmtId="0" fontId="53" fillId="0" borderId="0" xfId="20" applyFont="1" applyBorder="1" applyAlignment="1" applyProtection="1">
      <alignment vertical="center"/>
      <protection/>
    </xf>
    <xf numFmtId="0" fontId="49" fillId="0" borderId="50" xfId="0" applyFont="1" applyBorder="1" applyAlignment="1">
      <alignment horizontal="left" vertical="center"/>
    </xf>
    <xf numFmtId="0" fontId="51" fillId="9" borderId="13" xfId="0" applyFont="1" applyFill="1" applyBorder="1"/>
    <xf numFmtId="0" fontId="48" fillId="0" borderId="0" xfId="0" applyFont="1"/>
    <xf numFmtId="0" fontId="59" fillId="0" borderId="5" xfId="0" applyFont="1" applyBorder="1" applyProtection="1">
      <protection locked="0"/>
    </xf>
    <xf numFmtId="0" fontId="58" fillId="0" borderId="10" xfId="0" applyFont="1" applyBorder="1" applyAlignment="1">
      <alignment vertical="top"/>
    </xf>
    <xf numFmtId="0" fontId="10" fillId="11" borderId="13" xfId="0" applyFont="1" applyFill="1" applyBorder="1" applyAlignment="1">
      <alignment horizontal="left" vertical="top"/>
    </xf>
    <xf numFmtId="0" fontId="28" fillId="9" borderId="11" xfId="0" applyFont="1" applyFill="1" applyBorder="1" applyAlignment="1">
      <alignment horizontal="left" vertical="center"/>
    </xf>
    <xf numFmtId="0" fontId="49" fillId="0" borderId="0" xfId="0" applyFont="1" applyAlignment="1">
      <alignment horizontal="left" vertical="top"/>
    </xf>
    <xf numFmtId="0" fontId="57" fillId="0" borderId="0" xfId="0" applyFont="1" applyAlignment="1">
      <alignment vertical="center"/>
    </xf>
    <xf numFmtId="0" fontId="49" fillId="0" borderId="25" xfId="0" applyFont="1" applyBorder="1" applyAlignment="1">
      <alignment horizontal="left" vertical="center"/>
    </xf>
    <xf numFmtId="0" fontId="49" fillId="7" borderId="16" xfId="0" applyFont="1" applyFill="1" applyBorder="1" applyAlignment="1" applyProtection="1">
      <alignment horizontal="center" vertical="center"/>
      <protection locked="0"/>
    </xf>
    <xf numFmtId="0" fontId="10" fillId="7" borderId="51" xfId="0" applyFont="1" applyFill="1" applyBorder="1" applyAlignment="1" applyProtection="1">
      <alignment horizontal="center" vertical="center"/>
      <protection locked="0"/>
    </xf>
    <xf numFmtId="0" fontId="10" fillId="0" borderId="12" xfId="0" applyFont="1" applyBorder="1"/>
    <xf numFmtId="0" fontId="49" fillId="0" borderId="26" xfId="0" applyFont="1" applyBorder="1" applyAlignment="1">
      <alignment horizontal="left" vertical="center"/>
    </xf>
    <xf numFmtId="0" fontId="49" fillId="7" borderId="22" xfId="0" applyFont="1" applyFill="1" applyBorder="1" applyAlignment="1" applyProtection="1">
      <alignment horizontal="center" vertical="center"/>
      <protection locked="0"/>
    </xf>
    <xf numFmtId="0" fontId="10" fillId="0" borderId="13" xfId="0" applyFont="1" applyBorder="1"/>
    <xf numFmtId="49" fontId="49" fillId="0" borderId="0" xfId="0" applyNumberFormat="1" applyFont="1" applyAlignment="1" applyProtection="1">
      <alignment horizontal="center" vertical="center"/>
      <protection locked="0"/>
    </xf>
    <xf numFmtId="0" fontId="49" fillId="0" borderId="5" xfId="0" applyFont="1" applyBorder="1" applyAlignment="1">
      <alignment horizontal="left" vertical="top"/>
    </xf>
    <xf numFmtId="49" fontId="49" fillId="7" borderId="5" xfId="0" applyNumberFormat="1" applyFont="1" applyFill="1" applyBorder="1" applyAlignment="1" applyProtection="1">
      <alignment horizontal="center" vertical="center"/>
      <protection locked="0"/>
    </xf>
    <xf numFmtId="0" fontId="33" fillId="9" borderId="3" xfId="0" applyFont="1" applyFill="1" applyBorder="1" applyAlignment="1">
      <alignment horizontal="left" vertical="center"/>
    </xf>
    <xf numFmtId="0" fontId="55" fillId="9" borderId="1" xfId="0" applyFont="1" applyFill="1" applyBorder="1" applyAlignment="1">
      <alignment horizontal="left"/>
    </xf>
    <xf numFmtId="0" fontId="4" fillId="0" borderId="5" xfId="0" applyFont="1" applyBorder="1" applyAlignment="1" applyProtection="1">
      <alignment vertical="center" wrapText="1"/>
      <protection locked="0"/>
    </xf>
    <xf numFmtId="0" fontId="4" fillId="0" borderId="5" xfId="0" applyFont="1" applyBorder="1" applyAlignment="1">
      <alignment horizontal="left" vertical="center"/>
    </xf>
    <xf numFmtId="0" fontId="12" fillId="0" borderId="3" xfId="0" applyFont="1" applyBorder="1" applyAlignment="1">
      <alignment horizontal="center" vertical="center"/>
    </xf>
    <xf numFmtId="0" fontId="24" fillId="0" borderId="0" xfId="0" applyFont="1" applyAlignment="1">
      <alignment horizontal="left" vertical="center" wrapText="1"/>
    </xf>
    <xf numFmtId="0" fontId="46" fillId="0" borderId="0" xfId="0" applyFont="1" applyAlignment="1">
      <alignment vertical="center"/>
    </xf>
    <xf numFmtId="0" fontId="12" fillId="10" borderId="43" xfId="0" applyFont="1" applyFill="1" applyBorder="1" applyAlignment="1" applyProtection="1">
      <alignment horizontal="center" vertical="center"/>
      <protection locked="0"/>
    </xf>
    <xf numFmtId="0" fontId="46" fillId="0" borderId="0" xfId="0" applyFont="1"/>
    <xf numFmtId="0" fontId="62" fillId="0" borderId="0" xfId="0" applyFont="1" applyAlignment="1">
      <alignment horizontal="left" vertical="center"/>
    </xf>
    <xf numFmtId="0" fontId="3" fillId="7" borderId="5" xfId="0" applyFont="1" applyFill="1" applyBorder="1" applyAlignment="1" applyProtection="1">
      <alignment horizontal="center" vertical="center"/>
      <protection locked="0"/>
    </xf>
    <xf numFmtId="0" fontId="66" fillId="0" borderId="0" xfId="0" applyFont="1"/>
    <xf numFmtId="0" fontId="23" fillId="0" borderId="10" xfId="0" applyFont="1" applyBorder="1" applyAlignment="1">
      <alignment horizontal="left" vertical="center" wrapText="1"/>
    </xf>
    <xf numFmtId="0" fontId="23" fillId="0" borderId="0" xfId="0" applyFont="1" applyAlignment="1">
      <alignment horizontal="left" vertical="center" wrapText="1"/>
    </xf>
    <xf numFmtId="0" fontId="23" fillId="11" borderId="34" xfId="0" applyFont="1" applyFill="1" applyBorder="1" applyAlignment="1">
      <alignment horizontal="left" vertical="center" wrapText="1"/>
    </xf>
    <xf numFmtId="0" fontId="23" fillId="11" borderId="30" xfId="0" applyFont="1" applyFill="1" applyBorder="1" applyAlignment="1">
      <alignment horizontal="left" vertical="center" wrapText="1"/>
    </xf>
    <xf numFmtId="0" fontId="32" fillId="9" borderId="11" xfId="0" applyFont="1" applyFill="1" applyBorder="1" applyAlignment="1">
      <alignment horizontal="left"/>
    </xf>
    <xf numFmtId="0" fontId="32" fillId="9" borderId="24" xfId="0" applyFont="1" applyFill="1" applyBorder="1" applyAlignment="1">
      <alignment horizontal="left"/>
    </xf>
    <xf numFmtId="0" fontId="32" fillId="9" borderId="13" xfId="0" applyFont="1" applyFill="1" applyBorder="1" applyAlignment="1">
      <alignment horizontal="left"/>
    </xf>
    <xf numFmtId="0" fontId="2" fillId="0" borderId="7"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6" xfId="0" applyFont="1" applyBorder="1" applyAlignment="1">
      <alignment horizontal="center" vertical="center"/>
    </xf>
    <xf numFmtId="0" fontId="4" fillId="0" borderId="37" xfId="0" applyFont="1" applyBorder="1" applyAlignment="1">
      <alignment horizontal="left" vertical="center"/>
    </xf>
    <xf numFmtId="0" fontId="4" fillId="0" borderId="0" xfId="0" applyFont="1" applyAlignment="1">
      <alignment horizontal="left" vertical="center"/>
    </xf>
    <xf numFmtId="0" fontId="24" fillId="0" borderId="0" xfId="0" applyFont="1" applyAlignment="1">
      <alignment horizontal="left" vertical="center" wrapText="1"/>
    </xf>
    <xf numFmtId="0" fontId="2" fillId="15" borderId="3" xfId="0" applyFont="1" applyFill="1" applyBorder="1" applyAlignment="1">
      <alignment horizontal="left" vertical="center" wrapText="1"/>
    </xf>
    <xf numFmtId="0" fontId="2" fillId="15" borderId="2" xfId="0" applyFont="1" applyFill="1" applyBorder="1" applyAlignment="1">
      <alignment horizontal="left" vertical="center" wrapText="1"/>
    </xf>
    <xf numFmtId="0" fontId="2" fillId="15" borderId="1" xfId="0" applyFont="1" applyFill="1" applyBorder="1" applyAlignment="1">
      <alignment horizontal="left" vertical="center" wrapText="1"/>
    </xf>
    <xf numFmtId="0" fontId="4" fillId="11" borderId="0" xfId="0" applyFont="1" applyFill="1" applyAlignment="1">
      <alignment horizontal="left" vertical="center"/>
    </xf>
    <xf numFmtId="0" fontId="4" fillId="11" borderId="0" xfId="0" applyFont="1" applyFill="1" applyAlignment="1">
      <alignment horizontal="left" vertical="center" wrapText="1"/>
    </xf>
    <xf numFmtId="0" fontId="2" fillId="0" borderId="0" xfId="0" applyFont="1" applyAlignment="1">
      <alignment horizontal="center"/>
    </xf>
    <xf numFmtId="0" fontId="46" fillId="0" borderId="11" xfId="0" applyFont="1" applyBorder="1" applyAlignment="1">
      <alignment horizontal="left" wrapText="1"/>
    </xf>
    <xf numFmtId="0" fontId="46" fillId="0" borderId="24" xfId="0" applyFont="1" applyBorder="1" applyAlignment="1">
      <alignment horizontal="left" wrapText="1"/>
    </xf>
    <xf numFmtId="0" fontId="46" fillId="0" borderId="13" xfId="0" applyFont="1" applyBorder="1" applyAlignment="1">
      <alignment horizontal="left" wrapText="1"/>
    </xf>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Hyperlink" xfId="20" builtinId="8"/>
  </cellStyles>
  <dxfs count="35">
    <dxf>
      <border>
        <left style="thin">
          <color auto="1"/>
        </left>
        <right style="thin">
          <color auto="1"/>
        </right>
        <top style="thin">
          <color auto="1"/>
        </top>
        <bottom style="thin">
          <color auto="1"/>
        </bottom>
      </border>
    </dxf>
    <dxf>
      <font>
        <color theme="0"/>
      </font>
      <fill>
        <patternFill>
          <bgColor theme="0"/>
        </patternFill>
      </fill>
      <border>
        <left style="thin">
          <color auto="1"/>
        </left>
        <right/>
        <top style="thin">
          <color auto="1"/>
        </top>
        <bottom/>
      </border>
    </dxf>
    <dxf>
      <font>
        <color theme="0"/>
      </font>
      <fill>
        <patternFill>
          <bgColor theme="0"/>
        </patternFill>
      </fill>
      <border>
        <left/>
        <right/>
        <top/>
        <bottom/>
      </border>
    </dxf>
    <dxf>
      <font>
        <b val="0"/>
        <i/>
        <color theme="4"/>
      </font>
      <fill>
        <patternFill>
          <bgColor theme="0" tint="-0.149639993906021"/>
        </patternFill>
      </fill>
      <border>
        <left style="thin">
          <color auto="1"/>
        </left>
        <right style="thin">
          <color auto="1"/>
        </right>
        <top style="thin">
          <color auto="1"/>
        </top>
        <bottom style="thin">
          <color auto="1"/>
        </bottom>
      </border>
    </dxf>
    <dxf>
      <font>
        <color theme="0"/>
      </font>
      <fill>
        <patternFill>
          <bgColor theme="0"/>
        </patternFill>
      </fill>
      <border>
        <left/>
        <right/>
        <top style="thin">
          <color auto="1"/>
        </top>
        <bottom style="thin">
          <color auto="1"/>
        </bottom>
      </border>
    </dxf>
    <dxf>
      <border>
        <left style="thin">
          <color auto="1"/>
        </left>
        <right style="thin">
          <color auto="1"/>
        </right>
        <top style="thin">
          <color auto="1"/>
        </top>
        <bottom style="thin">
          <color auto="1"/>
        </bottom>
      </border>
    </dxf>
    <dxf>
      <font>
        <color theme="0"/>
      </font>
      <fill>
        <patternFill>
          <fgColor theme="0"/>
          <bgColor theme="0"/>
        </patternFill>
      </fill>
      <border>
        <left/>
        <right/>
        <top/>
        <bottom/>
      </border>
    </dxf>
    <dxf>
      <font>
        <color theme="0"/>
      </font>
      <fill>
        <patternFill>
          <fgColor theme="0"/>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1"/>
      </font>
    </dxf>
    <dxf>
      <font>
        <color theme="1"/>
      </font>
    </dxf>
    <dxf>
      <font>
        <color theme="0" tint="-0.149670004844666"/>
      </font>
    </dxf>
    <dxf>
      <font>
        <color theme="0" tint="-0.249650001525879"/>
      </font>
    </dxf>
    <dxf>
      <font>
        <color theme="0"/>
      </font>
    </dxf>
    <dxf>
      <font>
        <color theme="0"/>
      </font>
      <fill>
        <patternFill>
          <fgColor theme="0"/>
          <bgColor theme="0"/>
        </patternFill>
      </fill>
      <border>
        <left/>
        <right/>
        <top style="thin">
          <color auto="1"/>
        </top>
        <bottom/>
      </border>
    </dxf>
    <dxf>
      <fill>
        <patternFill>
          <bgColor theme="0"/>
        </patternFill>
      </fill>
    </dxf>
    <dxf>
      <font>
        <color theme="0"/>
      </font>
      <fill>
        <patternFill>
          <bgColor theme="0"/>
        </patternFill>
      </fill>
      <border>
        <left/>
        <right/>
        <top style="thin">
          <color auto="1"/>
        </top>
        <bottom style="thin">
          <color auto="1"/>
        </bottom>
      </border>
    </dxf>
    <dxf>
      <font>
        <b val="0"/>
        <i/>
        <color rgb="FF430DF1"/>
      </font>
      <border>
        <left style="thin">
          <color auto="1"/>
        </left>
        <right style="thin">
          <color auto="1"/>
        </right>
        <top style="thin">
          <color auto="1"/>
        </top>
        <bottom style="thin">
          <color auto="1"/>
        </bottom>
      </border>
    </dxf>
    <dxf>
      <font>
        <b val="0"/>
        <i val="0"/>
      </font>
      <fill>
        <patternFill>
          <bgColor theme="0" tint="-0.149639993906021"/>
        </patternFill>
      </fill>
      <border>
        <left style="thin">
          <color auto="1"/>
        </left>
        <right style="thin">
          <color auto="1"/>
        </right>
        <top style="thin">
          <color auto="1"/>
        </top>
        <bottom style="thin">
          <color auto="1"/>
        </bottom>
      </border>
    </dxf>
    <dxf>
      <font>
        <color theme="0"/>
      </font>
      <border>
        <left style="thin">
          <color auto="1"/>
        </left>
        <right/>
        <top/>
        <bottom/>
      </border>
    </dxf>
    <dxf>
      <font>
        <color theme="0"/>
      </font>
      <fill>
        <patternFill patternType="none"/>
      </fill>
      <border>
        <left/>
        <right/>
        <top/>
        <bottom/>
      </border>
    </dxf>
    <dxf>
      <font>
        <color theme="0"/>
      </font>
      <fill>
        <patternFill patternType="none"/>
      </fill>
    </dxf>
    <dxf>
      <font>
        <color theme="0"/>
      </font>
      <fill>
        <patternFill>
          <bgColor theme="0"/>
        </patternFill>
      </fill>
      <border>
        <left/>
        <right/>
        <top style="thin">
          <color auto="1"/>
        </top>
        <bottom style="thin">
          <color auto="1"/>
        </bottom>
      </border>
    </dxf>
    <dxf>
      <font>
        <color theme="0"/>
      </font>
      <fill>
        <patternFill>
          <bgColor theme="0"/>
        </patternFill>
      </fill>
      <border>
        <left/>
        <right/>
        <top style="thin">
          <color auto="1"/>
        </top>
        <bottom/>
      </border>
    </dxf>
    <dxf>
      <font>
        <color theme="0"/>
      </font>
      <fill>
        <patternFill>
          <bgColor theme="0"/>
        </patternFill>
      </fill>
      <border>
        <left/>
        <right/>
        <top/>
        <bottom/>
      </border>
    </dxf>
    <dxf>
      <font>
        <color theme="0"/>
      </font>
      <fill>
        <patternFill>
          <bgColor theme="0"/>
        </patternFill>
      </fill>
      <border>
        <left/>
        <right/>
        <top style="thin">
          <color auto="1"/>
        </top>
        <bottom style="thin">
          <color auto="1"/>
        </bottom>
      </border>
    </dxf>
    <dxf>
      <font>
        <color theme="0"/>
      </font>
      <fill>
        <patternFill>
          <bgColor theme="0"/>
        </patternFill>
      </fill>
      <border>
        <left/>
        <right/>
        <top style="thin">
          <color auto="1"/>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style="thin">
          <color auto="1"/>
        </top>
        <bottom/>
      </border>
    </dxf>
    <dxf>
      <font>
        <color theme="0"/>
      </font>
      <fill>
        <patternFill>
          <bgColor theme="0"/>
        </patternFill>
      </fill>
      <border>
        <left/>
        <right/>
        <top style="thin">
          <color auto="1"/>
        </top>
        <bottom style="thin">
          <color auto="1"/>
        </bottom>
      </border>
    </dxf>
    <dxf>
      <font>
        <color theme="0"/>
      </font>
      <fill>
        <patternFill>
          <fgColor theme="0"/>
          <bgColor theme="0"/>
        </patternFill>
      </fill>
      <border>
        <left/>
        <right/>
        <top/>
        <bottom/>
      </border>
    </dxf>
    <dxf>
      <font>
        <b val="0"/>
        <i/>
        <color theme="4"/>
      </font>
      <fill>
        <patternFill>
          <bgColor theme="0" tint="-0.149639993906021"/>
        </patternFill>
      </fill>
      <border>
        <left style="thin">
          <color auto="1"/>
        </left>
        <right style="thin">
          <color auto="1"/>
        </right>
        <top style="thin">
          <color auto="1"/>
        </top>
        <bottom style="thin">
          <color auto="1"/>
        </bottom>
      </border>
    </dxf>
    <dxf>
      <font>
        <color theme="0"/>
      </font>
      <fill>
        <patternFill>
          <bgColor theme="0"/>
        </patternFill>
      </fill>
      <border>
        <left style="thin">
          <color auto="1"/>
        </left>
        <right/>
        <top style="thin">
          <color auto="1"/>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1.xml" /><Relationship Id="rId4" Type="http://schemas.openxmlformats.org/officeDocument/2006/relationships/worksheet" Target="worksheets/sheet2.xml" /><Relationship Id="rId2" Type="http://schemas.openxmlformats.org/officeDocument/2006/relationships/styles" Target="styles.xml" /><Relationship Id="rId9" Type="http://schemas.openxmlformats.org/officeDocument/2006/relationships/worksheet" Target="worksheets/sheet7.xml" /><Relationship Id="rId1" Type="http://schemas.openxmlformats.org/officeDocument/2006/relationships/theme" Target="theme/theme1.xml" /><Relationship Id="rId8" Type="http://schemas.openxmlformats.org/officeDocument/2006/relationships/worksheet" Target="worksheets/sheet6.xml" /><Relationship Id="rId6" Type="http://schemas.openxmlformats.org/officeDocument/2006/relationships/worksheet" Target="worksheets/sheet4.xml" /><Relationship Id="rId7" Type="http://schemas.openxmlformats.org/officeDocument/2006/relationships/worksheet" Target="worksheets/sheet5.xml" /><Relationship Id="rId11" Type="http://schemas.openxmlformats.org/officeDocument/2006/relationships/calcChain" Target="calcChain.xml" /><Relationship Id="rId10" Type="http://schemas.openxmlformats.org/officeDocument/2006/relationships/sharedStrings" Target="sharedStrings.xml" /><Relationship Id="rId5" Type="http://schemas.openxmlformats.org/officeDocument/2006/relationships/worksheet" Target="worksheets/sheet3.xml" /></Relationships>
</file>

<file path=xl/drawings/_rels/drawing1.xml.rels><?xml version="1.0" encoding="UTF-8" standalone="yes"?><Relationships xmlns="http://schemas.openxmlformats.org/package/2006/relationships"><Relationship Id="rId2" Type="http://schemas.openxmlformats.org/officeDocument/2006/relationships/image" Target="../media/image1.jpeg" /><Relationship Id="rId1" Type="http://schemas.openxmlformats.org/officeDocument/2006/relationships/image" Target="../media/image2.jpeg" /></Relationships>
</file>

<file path=xl/drawings/_rels/drawing2.xml.rels><?xml version="1.0" encoding="UTF-8" standalone="yes"?><Relationships xmlns="http://schemas.openxmlformats.org/package/2006/relationships"><Relationship Id="rId1" Type="http://schemas.openxmlformats.org/officeDocument/2006/relationships/image" Target="../media/image2.jpeg" /></Relationships>
</file>

<file path=xl/drawings/_rels/drawing3.xml.rels><?xml version="1.0" encoding="UTF-8" standalone="yes"?><Relationships xmlns="http://schemas.openxmlformats.org/package/2006/relationships"><Relationship Id="rId4" Type="http://schemas.openxmlformats.org/officeDocument/2006/relationships/image" Target="../media/image2.png" /><Relationship Id="rId2" Type="http://schemas.openxmlformats.org/officeDocument/2006/relationships/image" Target="../media/image5.png" /><Relationship Id="rId3" Type="http://schemas.openxmlformats.org/officeDocument/2006/relationships/image" Target="../media/image3.png" /><Relationship Id="rId1" Type="http://schemas.openxmlformats.org/officeDocument/2006/relationships/image" Target="../media/image4.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1</xdr:col>
      <xdr:colOff>1</xdr:colOff>
      <xdr:row>1</xdr:row>
      <xdr:rowOff>54189</xdr:rowOff>
    </xdr:from>
    <xdr:to>
      <xdr:col>3</xdr:col>
      <xdr:colOff>1996441</xdr:colOff>
      <xdr:row>7</xdr:row>
      <xdr:rowOff>60960</xdr:rowOff>
    </xdr:to>
    <xdr:grpSp>
      <xdr:nvGrpSpPr>
        <xdr:cNvPr id="6" name="Group 5"/>
        <xdr:cNvGrpSpPr>
          <a:grpSpLocks/>
        </xdr:cNvGrpSpPr>
      </xdr:nvGrpSpPr>
      <xdr:grpSpPr>
        <a:xfrm>
          <a:off x="714375" y="304800"/>
          <a:ext cx="8077200" cy="1104900"/>
          <a:chOff x="1" y="76200"/>
          <a:chExt cx="6028267" cy="939799"/>
        </a:xfrm>
      </xdr:grpSpPr>
      <xdr:sp>
        <xdr:nvSpPr>
          <xdr:cNvPr id="5" name="TextBox 4"/>
          <xdr:cNvSpPr txBox="1"/>
        </xdr:nvSpPr>
        <xdr:spPr>
          <a:xfrm>
            <a:off x="5342468" y="127001"/>
            <a:ext cx="685800" cy="321734"/>
          </a:xfrm>
          <a:prstGeom prst="rect"/>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pPr algn="ctr"/>
            <a:r>
              <a:rPr lang="nl-BE" sz="800"/>
              <a:t>055-test   </a:t>
            </a:r>
            <a:r>
              <a:rPr lang="nl-BE" sz="800" baseline="0"/>
              <a:t> </a:t>
            </a:r>
          </a:p>
          <a:p>
            <a:pPr algn="ctr"/>
            <a:r>
              <a:rPr lang="nl-BE" sz="800"/>
              <a:t>ISO 17025</a:t>
            </a:r>
          </a:p>
        </xdr:txBody>
      </xdr:sp>
      <xdr:pic>
        <xdr:nvPicPr>
          <xdr:cNvPr id="2" name="Picture 1"/>
          <xdr:cNvPicPr>
            <a:picLocks noChangeAspect="1"/>
          </xdr:cNvPicPr>
        </xdr:nvPicPr>
        <xdr:blipFill>
          <a:blip r:embed="rId1"/>
          <a:srcRect l="8215" t="0" r="4783" b="0"/>
          <a:stretch>
            <a:fillRect/>
          </a:stretch>
        </xdr:blipFill>
        <xdr:spPr>
          <a:xfrm>
            <a:off x="1" y="76200"/>
            <a:ext cx="5375350" cy="939799"/>
          </a:xfrm>
          <a:prstGeom prst="rect"/>
        </xdr:spPr>
      </xdr:pic>
      <xdr:pic>
        <xdr:nvPicPr>
          <xdr:cNvPr id="3" name="Picture 2"/>
          <xdr:cNvPicPr>
            <a:picLocks noChangeAspect="1"/>
          </xdr:cNvPicPr>
        </xdr:nvPicPr>
        <xdr:blipFill>
          <a:blip r:embed="rId2"/>
          <a:srcRect l="0" t="0" r="0" b="28663"/>
          <a:stretch>
            <a:fillRect/>
          </a:stretch>
        </xdr:blipFill>
        <xdr:spPr>
          <a:xfrm>
            <a:off x="5384814" y="414869"/>
            <a:ext cx="590550" cy="584198"/>
          </a:xfrm>
          <a:prstGeom prst="rect"/>
        </xdr:spPr>
      </xdr:pic>
    </xdr:grp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xdr:col>
      <xdr:colOff>7620</xdr:colOff>
      <xdr:row>1</xdr:row>
      <xdr:rowOff>60960</xdr:rowOff>
    </xdr:from>
    <xdr:to>
      <xdr:col>3</xdr:col>
      <xdr:colOff>894542</xdr:colOff>
      <xdr:row>6</xdr:row>
      <xdr:rowOff>98636</xdr:rowOff>
    </xdr:to>
    <xdr:pic>
      <xdr:nvPicPr>
        <xdr:cNvPr id="2" name="Picture 1"/>
        <xdr:cNvPicPr>
          <a:picLocks noChangeAspect="1"/>
        </xdr:cNvPicPr>
      </xdr:nvPicPr>
      <xdr:blipFill>
        <a:blip r:embed="rId1"/>
        <a:srcRect l="8215" t="0" r="4783" b="0"/>
        <a:stretch>
          <a:fillRect/>
        </a:stretch>
      </xdr:blipFill>
      <xdr:spPr>
        <a:xfrm>
          <a:off x="723900" y="304800"/>
          <a:ext cx="5391150" cy="847725"/>
        </a:xfrm>
        <a:prstGeom prst="rect"/>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xdr:col>
      <xdr:colOff>0</xdr:colOff>
      <xdr:row>2</xdr:row>
      <xdr:rowOff>0</xdr:rowOff>
    </xdr:from>
    <xdr:to>
      <xdr:col>10</xdr:col>
      <xdr:colOff>37409</xdr:colOff>
      <xdr:row>23</xdr:row>
      <xdr:rowOff>85289</xdr:rowOff>
    </xdr:to>
    <xdr:pic>
      <xdr:nvPicPr>
        <xdr:cNvPr id="2" name="Picture 1"/>
        <xdr:cNvPicPr>
          <a:picLocks noChangeAspect="1"/>
        </xdr:cNvPicPr>
      </xdr:nvPicPr>
      <xdr:blipFill>
        <a:blip r:embed="rId1"/>
        <a:stretch>
          <a:fillRect/>
        </a:stretch>
      </xdr:blipFill>
      <xdr:spPr>
        <a:xfrm>
          <a:off x="609600" y="323850"/>
          <a:ext cx="5524500" cy="3486150"/>
        </a:xfrm>
        <a:prstGeom prst="rect"/>
      </xdr:spPr>
    </xdr:pic>
    <xdr:clientData/>
  </xdr:twoCellAnchor>
  <xdr:twoCellAnchor editAs="oneCell">
    <xdr:from>
      <xdr:col>10</xdr:col>
      <xdr:colOff>0</xdr:colOff>
      <xdr:row>2</xdr:row>
      <xdr:rowOff>0</xdr:rowOff>
    </xdr:from>
    <xdr:to>
      <xdr:col>19</xdr:col>
      <xdr:colOff>132648</xdr:colOff>
      <xdr:row>10</xdr:row>
      <xdr:rowOff>123648</xdr:rowOff>
    </xdr:to>
    <xdr:pic>
      <xdr:nvPicPr>
        <xdr:cNvPr id="3" name="Picture 2"/>
        <xdr:cNvPicPr>
          <a:picLocks noChangeAspect="1"/>
        </xdr:cNvPicPr>
      </xdr:nvPicPr>
      <xdr:blipFill>
        <a:blip r:embed="rId2"/>
        <a:stretch>
          <a:fillRect/>
        </a:stretch>
      </xdr:blipFill>
      <xdr:spPr>
        <a:xfrm>
          <a:off x="6096000" y="323850"/>
          <a:ext cx="5619750" cy="1419225"/>
        </a:xfrm>
        <a:prstGeom prst="rect"/>
      </xdr:spPr>
    </xdr:pic>
    <xdr:clientData/>
  </xdr:twoCellAnchor>
  <xdr:twoCellAnchor editAs="oneCell">
    <xdr:from>
      <xdr:col>10</xdr:col>
      <xdr:colOff>0</xdr:colOff>
      <xdr:row>11</xdr:row>
      <xdr:rowOff>0</xdr:rowOff>
    </xdr:from>
    <xdr:to>
      <xdr:col>18</xdr:col>
      <xdr:colOff>608914</xdr:colOff>
      <xdr:row>26</xdr:row>
      <xdr:rowOff>9220</xdr:rowOff>
    </xdr:to>
    <xdr:pic>
      <xdr:nvPicPr>
        <xdr:cNvPr id="4" name="Picture 3"/>
        <xdr:cNvPicPr>
          <a:picLocks noChangeAspect="1"/>
        </xdr:cNvPicPr>
      </xdr:nvPicPr>
      <xdr:blipFill>
        <a:blip r:embed="rId3"/>
        <a:stretch>
          <a:fillRect/>
        </a:stretch>
      </xdr:blipFill>
      <xdr:spPr>
        <a:xfrm>
          <a:off x="6096000" y="1781175"/>
          <a:ext cx="5486400" cy="2438400"/>
        </a:xfrm>
        <a:prstGeom prst="rect"/>
      </xdr:spPr>
    </xdr:pic>
    <xdr:clientData/>
  </xdr:twoCellAnchor>
  <xdr:twoCellAnchor editAs="oneCell">
    <xdr:from>
      <xdr:col>0</xdr:col>
      <xdr:colOff>238125</xdr:colOff>
      <xdr:row>32</xdr:row>
      <xdr:rowOff>76200</xdr:rowOff>
    </xdr:from>
    <xdr:to>
      <xdr:col>13</xdr:col>
      <xdr:colOff>208563</xdr:colOff>
      <xdr:row>37</xdr:row>
      <xdr:rowOff>133242</xdr:rowOff>
    </xdr:to>
    <xdr:pic>
      <xdr:nvPicPr>
        <xdr:cNvPr id="5" name="Picture 4"/>
        <xdr:cNvPicPr>
          <a:picLocks noChangeAspect="1"/>
        </xdr:cNvPicPr>
      </xdr:nvPicPr>
      <xdr:blipFill>
        <a:blip r:embed="rId4"/>
        <a:stretch>
          <a:fillRect/>
        </a:stretch>
      </xdr:blipFill>
      <xdr:spPr>
        <a:xfrm>
          <a:off x="238125" y="5257800"/>
          <a:ext cx="7896225" cy="866775"/>
        </a:xfrm>
        <a:prstGeom prst="rec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5" Type="http://schemas.openxmlformats.org/officeDocument/2006/relationships/printerSettings" Target="../printerSettings/printerSettings1.bin" /><Relationship Id="rId4" Type="http://schemas.openxmlformats.org/officeDocument/2006/relationships/drawing" Target="../drawings/drawing1.xml" /><Relationship Id="rId2" Type="http://schemas.openxmlformats.org/officeDocument/2006/relationships/hyperlink" Target="https://ctse.iprova.be/management/hyperlinkloader.aspx?hyperlinkid=9f466f08-804f-45d3-9210-e64b24e04a44" TargetMode="External" /><Relationship Id="rId3" Type="http://schemas.openxmlformats.org/officeDocument/2006/relationships/hyperlink" Target="https://ctse.iprova.be/management/hyperlinkloader.aspx?hyperlinkid=7a9b8ac3-c4bb-4b93-aa73-9bf273a12e84" TargetMode="External" /><Relationship Id="rId1" Type="http://schemas.openxmlformats.org/officeDocument/2006/relationships/hyperlink" Target="https://ctse.iprova.be/management/hyperlinkloader.aspx?hyperlinkid=277b5ce7-357c-423b-8a87-c039718e8f63" TargetMode="External" /></Relationships>
</file>

<file path=xl/worksheets/_rels/sheet2.xml.rels><?xml version="1.0" encoding="UTF-8" standalone="yes"?><Relationships xmlns="http://schemas.openxmlformats.org/package/2006/relationships"><Relationship Id="rId2" Type="http://schemas.openxmlformats.org/officeDocument/2006/relationships/printerSettings" Target="../printerSettings/printerSettings2.bin" /><Relationship Id="rId1" Type="http://schemas.openxmlformats.org/officeDocument/2006/relationships/drawing" Target="../drawings/drawing2.xml"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3.xml"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57FCF6FB-1EFF-483D-AE2C-E2BF019A6325}">
  <sheetPr codeName="Sheet3">
    <tabColor rgb="FF00B0F0"/>
    <pageSetUpPr fitToPage="1"/>
  </sheetPr>
  <dimension ref="A1:F59"/>
  <sheetViews>
    <sheetView showGridLines="0" workbookViewId="0" topLeftCell="A6">
      <selection pane="topLeft" activeCell="C41" sqref="C41"/>
    </sheetView>
  </sheetViews>
  <sheetFormatPr defaultColWidth="0" defaultRowHeight="14.25" zeroHeight="1"/>
  <cols>
    <col min="1" max="1" width="10.7142857142857" style="269" customWidth="1"/>
    <col min="2" max="2" width="42.5714285714286" style="222" customWidth="1"/>
    <col min="3" max="3" width="48.5714285714286" style="269" customWidth="1"/>
    <col min="4" max="4" width="51.5714285714286" style="269" customWidth="1"/>
    <col min="5" max="5" width="34.2857142857143" style="269" customWidth="1"/>
    <col min="6" max="6" width="3" style="269" customWidth="1"/>
    <col min="7" max="16384" width="3" style="269" hidden="1"/>
  </cols>
  <sheetData>
    <row r="1" spans="1:6" s="221" customFormat="1" ht="19.9" customHeight="1">
      <c r="A1" s="219"/>
      <c r="B1" s="220" t="s">
        <v>0</v>
      </c>
      <c r="C1" s="220"/>
      <c r="D1" s="11" t="s">
        <v>1</v>
      </c>
      <c r="E1" s="11"/>
      <c r="F1" s="219"/>
    </row>
    <row r="2" spans="5:5" ht="14.25">
      <c r="E2" s="223"/>
    </row>
    <row r="3" ht="14.25"/>
    <row r="4" ht="15" thickBot="1"/>
    <row r="5" spans="5:5" ht="13.9" customHeight="1">
      <c r="E5" s="10" t="s">
        <v>2</v>
      </c>
    </row>
    <row r="6" spans="5:5" ht="15" thickBot="1">
      <c r="E6" s="9"/>
    </row>
    <row r="7" ht="14.25"/>
    <row r="8" spans="2:5" ht="14.45" customHeight="1">
      <c r="B8" s="224" t="str">
        <f>IF(B9="Request form for carpet tests (Use a separate form for each quality)","Textile","")</f>
        <v/>
      </c>
      <c r="D8" s="8" t="s">
        <v>3</v>
      </c>
      <c r="E8" s="8"/>
    </row>
    <row r="9" spans="2:5" ht="35.45" customHeight="1">
      <c r="B9" s="13" t="s">
        <v>4</v>
      </c>
      <c r="C9" s="12"/>
      <c r="D9" s="7" t="s">
        <v>5</v>
      </c>
      <c r="E9" s="7"/>
    </row>
    <row r="10" spans="3:5" ht="14.45" customHeight="1" hidden="1">
      <c r="C10" s="225"/>
      <c r="D10" s="270"/>
      <c r="E10" s="270"/>
    </row>
    <row r="11" spans="2:5" ht="14.45" customHeight="1" hidden="1">
      <c r="B11" s="269"/>
      <c r="D11" s="270"/>
      <c r="E11" s="270"/>
    </row>
    <row r="12" spans="2:5" ht="14.45" customHeight="1" hidden="1">
      <c r="B12" s="269"/>
      <c r="D12" s="271"/>
      <c r="E12" s="270"/>
    </row>
    <row r="13" spans="2:5" ht="14.45" customHeight="1" hidden="1">
      <c r="B13" s="269"/>
      <c r="D13" s="226"/>
      <c r="E13" s="270"/>
    </row>
    <row r="14" spans="2:5" ht="14.45" customHeight="1" hidden="1">
      <c r="B14" s="269"/>
      <c r="D14" s="227"/>
      <c r="E14" s="270"/>
    </row>
    <row r="15" spans="2:5" ht="14.45" customHeight="1" hidden="1">
      <c r="B15" s="269"/>
      <c r="D15" s="227"/>
      <c r="E15" s="270"/>
    </row>
    <row r="16" spans="2:2" ht="13.15" customHeight="1" thickBot="1">
      <c r="B16" s="56"/>
    </row>
    <row r="17" spans="2:3" ht="13.9" customHeight="1" hidden="1">
      <c r="B17" s="228"/>
      <c r="C17" s="229"/>
    </row>
    <row r="18" spans="2:3" ht="13.15" customHeight="1" hidden="1">
      <c r="B18" s="230"/>
      <c r="C18" s="229"/>
    </row>
    <row r="19" spans="2:3" ht="13.9" customHeight="1" hidden="1">
      <c r="B19" s="96"/>
      <c r="C19" s="229"/>
    </row>
    <row r="20" spans="2:6" ht="25.9" customHeight="1">
      <c r="B20" s="231" t="s">
        <v>6</v>
      </c>
      <c r="C20" s="232"/>
      <c r="D20" s="272"/>
      <c r="F20" s="273"/>
    </row>
    <row r="21" spans="2:6" ht="6.6" customHeight="1" hidden="1" thickBot="1">
      <c r="B21" s="233"/>
      <c r="C21" s="234"/>
      <c r="D21" s="272"/>
      <c r="E21" s="273"/>
      <c r="F21" s="273"/>
    </row>
    <row r="22" spans="2:3" ht="15.6" customHeight="1">
      <c r="B22" s="237" t="s">
        <v>7</v>
      </c>
      <c r="C22" s="238"/>
    </row>
    <row r="23" spans="2:5" ht="15">
      <c r="B23" s="274" t="s">
        <v>8</v>
      </c>
      <c r="C23" s="239"/>
      <c r="D23" s="20"/>
      <c r="E23" s="282"/>
    </row>
    <row r="24" spans="2:3" ht="14.25">
      <c r="B24" s="240" t="s">
        <v>9</v>
      </c>
      <c r="C24" s="236"/>
    </row>
    <row r="25" spans="2:5" ht="14.25">
      <c r="B25" s="235" t="s">
        <v>10</v>
      </c>
      <c r="C25" s="236"/>
      <c r="E25" s="20"/>
    </row>
    <row r="26" spans="2:4" s="20" customFormat="1" ht="14.25">
      <c r="B26" s="235" t="s">
        <v>11</v>
      </c>
      <c r="C26" s="236"/>
      <c r="D26" s="269"/>
    </row>
    <row r="27" spans="2:3" ht="28.9" customHeight="1">
      <c r="B27" s="235" t="s">
        <v>12</v>
      </c>
      <c r="C27" s="236"/>
    </row>
    <row r="28" spans="2:3" ht="27.6" customHeight="1">
      <c r="B28" s="235" t="s">
        <v>13</v>
      </c>
      <c r="C28" s="236"/>
    </row>
    <row r="29" spans="2:3" ht="14.25">
      <c r="B29" s="291" t="s">
        <v>14</v>
      </c>
      <c r="C29" s="292"/>
    </row>
    <row r="30" spans="2:3" ht="15" thickBot="1">
      <c r="B30" s="281"/>
      <c r="C30" s="290"/>
    </row>
    <row r="31" spans="2:3" ht="15.75" thickBot="1">
      <c r="B31" s="293" t="s">
        <v>15</v>
      </c>
      <c r="C31" s="294"/>
    </row>
    <row r="32" spans="2:4" ht="14.25">
      <c r="B32" s="283" t="s">
        <v>16</v>
      </c>
      <c r="C32" s="284" t="s">
        <v>17</v>
      </c>
      <c r="D32" s="285" t="s">
        <v>18</v>
      </c>
    </row>
    <row r="33" spans="2:4" ht="14.25">
      <c r="B33" s="237" t="s">
        <v>19</v>
      </c>
      <c r="C33" s="238"/>
      <c r="D33" s="286"/>
    </row>
    <row r="34" spans="2:4" ht="15" thickBot="1">
      <c r="B34" s="287" t="s">
        <v>20</v>
      </c>
      <c r="C34" s="288"/>
      <c r="D34" s="289"/>
    </row>
    <row r="35" spans="2:3" ht="15" thickBot="1">
      <c r="B35" s="241"/>
      <c r="C35" s="242"/>
    </row>
    <row r="36" spans="2:3" ht="18" customHeight="1">
      <c r="B36" s="243" t="s">
        <v>21</v>
      </c>
      <c r="C36" s="98"/>
    </row>
    <row r="37" spans="2:3" ht="19.9" customHeight="1" thickBot="1">
      <c r="B37" s="280" t="s">
        <v>22</v>
      </c>
      <c r="C37" s="275"/>
    </row>
    <row r="38" spans="2:4" ht="15" hidden="1">
      <c r="B38" s="181" t="s">
        <v>23</v>
      </c>
      <c r="C38" s="182" t="s">
        <v>24</v>
      </c>
      <c r="D38" s="50" t="s">
        <v>25</v>
      </c>
    </row>
    <row r="39" spans="2:4" ht="14.25">
      <c r="B39" s="246" t="str">
        <f>IF(C42&lt;&gt;CONFIG!E12,"Product name  (to be used in test report)","Name of the system  (to be used in test report)")</f>
        <v>Product name  (to be used in test report)</v>
      </c>
      <c r="C39" s="245"/>
      <c r="D39" s="296" t="s">
        <v>26</v>
      </c>
    </row>
    <row r="40" spans="2:4" ht="14.25">
      <c r="B40" s="246" t="str">
        <f>IF(C42&lt;&gt;CONFIG!E12,"Additional product references (if applicable)","Additional system references (if applicable)")</f>
        <v>Additional product references (if applicable)</v>
      </c>
      <c r="C40" s="245"/>
      <c r="D40" s="296" t="s">
        <v>27</v>
      </c>
    </row>
    <row r="41" spans="2:4" s="276" customFormat="1" ht="13.9" customHeight="1">
      <c r="B41" s="247" t="str">
        <f>IF(C42&lt;&gt;CONFIG!E12,"Type of product","Type of system")</f>
        <v>Type of product</v>
      </c>
      <c r="C41" s="248" t="s">
        <v>28</v>
      </c>
      <c r="D41" s="277" t="str">
        <f>IF(OR(C41=CONFIG!G12,C41=CONFIG!G13,C41=CONFIG!G15),"Resilient floor","")</f>
        <v/>
      </c>
    </row>
    <row r="42" spans="2:5" ht="14.25">
      <c r="B42" s="249" t="s">
        <v>29</v>
      </c>
      <c r="C42" s="250" t="s">
        <v>30</v>
      </c>
      <c r="D42" s="251"/>
      <c r="E42" s="278"/>
    </row>
    <row r="43" spans="2:5" s="276" customFormat="1" ht="14.25">
      <c r="B43" s="246" t="s">
        <v>31</v>
      </c>
      <c r="C43" s="252"/>
      <c r="D43" s="95"/>
      <c r="E43" s="253"/>
    </row>
    <row r="44" spans="2:4" s="276" customFormat="1" ht="36.75" customHeight="1">
      <c r="B44" s="246" t="str">
        <f>IF(C41=CONFIG!G18,"Composition of layer(s)","Composition of backing layer(s)")</f>
        <v>Composition of backing layer(s)</v>
      </c>
      <c r="C44" s="248"/>
      <c r="D44" s="135" t="s">
        <v>32</v>
      </c>
    </row>
    <row r="45" spans="2:4" s="267" customFormat="1" ht="28.5">
      <c r="B45" s="244" t="s">
        <v>33</v>
      </c>
      <c r="C45" s="268" t="s">
        <v>30</v>
      </c>
      <c r="D45" s="295" t="s">
        <v>34</v>
      </c>
    </row>
    <row r="46" spans="2:4" ht="14.25">
      <c r="B46" s="246" t="s">
        <v>35</v>
      </c>
      <c r="C46" s="248" t="s">
        <v>30</v>
      </c>
      <c r="D46" s="95"/>
    </row>
    <row r="47" spans="2:4" s="276" customFormat="1" ht="14.25">
      <c r="B47" s="247" t="s">
        <v>36</v>
      </c>
      <c r="C47" s="248"/>
      <c r="D47" s="254"/>
    </row>
    <row r="48" spans="2:4" s="276" customFormat="1" ht="14.25">
      <c r="B48" s="247" t="s">
        <v>37</v>
      </c>
      <c r="C48" s="248"/>
      <c r="D48" s="254"/>
    </row>
    <row r="49" spans="2:4" s="276" customFormat="1" ht="15.75" thickBot="1">
      <c r="B49" s="255"/>
      <c r="C49" s="256"/>
      <c r="D49" s="20"/>
    </row>
    <row r="50" spans="2:4" s="276" customFormat="1" ht="57">
      <c r="B50" s="257" t="s">
        <v>38</v>
      </c>
      <c r="C50" s="258" t="s">
        <v>39</v>
      </c>
      <c r="D50" s="259"/>
    </row>
    <row r="51" spans="2:4" s="276" customFormat="1" ht="14.25">
      <c r="B51" s="260"/>
      <c r="C51" s="261"/>
      <c r="D51" s="262"/>
    </row>
    <row r="52" spans="2:4" s="276" customFormat="1" ht="15.75" thickBot="1">
      <c r="B52" s="263" t="s">
        <v>40</v>
      </c>
      <c r="C52" s="264"/>
      <c r="D52" s="279"/>
    </row>
    <row r="53" spans="2:4" s="276" customFormat="1" ht="15">
      <c r="B53" s="265"/>
      <c r="C53" s="218"/>
      <c r="D53" s="253"/>
    </row>
    <row r="54" spans="1:6" s="221" customFormat="1" ht="22.9" customHeight="1">
      <c r="A54" s="219"/>
      <c r="B54" s="220" t="s">
        <v>41</v>
      </c>
      <c r="C54" s="266" t="s">
        <v>42</v>
      </c>
      <c r="D54" s="219"/>
      <c r="E54" s="219" t="s">
        <v>43</v>
      </c>
      <c r="F54" s="219"/>
    </row>
    <row r="56" spans="2:2" ht="14.25" hidden="1">
      <c r="B56" s="269"/>
    </row>
    <row r="57" spans="2:2" ht="14.25" hidden="1">
      <c r="B57" s="269"/>
    </row>
    <row r="58" spans="2:2" ht="14.25" hidden="1">
      <c r="B58" s="269"/>
    </row>
    <row r="59" spans="2:5" ht="14.25" hidden="1">
      <c r="B59" s="269"/>
      <c r="E59" s="20"/>
    </row>
  </sheetData>
  <sheetProtection formatCells="0" formatColumns="0" formatRows="0" selectLockedCells="1"/>
  <mergeCells count="5">
    <mergeCell ref="B9:C9"/>
    <mergeCell ref="D1:E1"/>
    <mergeCell ref="E5:E6"/>
    <mergeCell ref="D8:E8"/>
    <mergeCell ref="D9:E9"/>
  </mergeCells>
  <conditionalFormatting sqref="B48:D48">
    <cfRule type="expression" priority="76" dxfId="29">
      <formula>$C$46&lt;&gt;CONFIG!$E$26</formula>
    </cfRule>
  </conditionalFormatting>
  <conditionalFormatting sqref="B46:D46">
    <cfRule type="expression" priority="144" dxfId="30">
      <formula>$C$41=CONFIG!$G$18</formula>
    </cfRule>
  </conditionalFormatting>
  <conditionalFormatting sqref="B42:D42">
    <cfRule type="expression" priority="145" dxfId="31">
      <formula>$C$41&lt;&gt;CONFIG!$G$18</formula>
    </cfRule>
  </conditionalFormatting>
  <conditionalFormatting sqref="B47:D47">
    <cfRule type="expression" priority="146" dxfId="29">
      <formula>$C$41=CONFIG!$G$18</formula>
    </cfRule>
    <cfRule type="expression" priority="147" dxfId="30">
      <formula>$C$46&lt;&gt;CONFIG!$E$26</formula>
    </cfRule>
  </conditionalFormatting>
  <conditionalFormatting sqref="B43:D43">
    <cfRule type="expression" priority="148" dxfId="31">
      <formula>$C$41=CONFIG!$G$18</formula>
    </cfRule>
  </conditionalFormatting>
  <dataValidations count="11">
    <dataValidation type="custom" allowBlank="1" showInputMessage="1" showErrorMessage="1" error="Please put only numbers_x000a_" sqref="C49 C51:C53">
      <formula1>ISNUMBER(C49)</formula1>
    </dataValidation>
    <dataValidation allowBlank="1" showInputMessage="1" showErrorMessage="1" error="Please put only numbers_x000a_" sqref="C50"/>
    <dataValidation allowBlank="1" showInputMessage="1" showErrorMessage="1" error="Please put only numbers" sqref="C44"/>
    <dataValidation type="decimal" operator="greaterThan" allowBlank="1" showInputMessage="1" showErrorMessage="1" sqref="C47:C48">
      <formula1>0</formula1>
    </dataValidation>
    <dataValidation type="list" allowBlank="1" showInputMessage="1" showErrorMessage="1" sqref="C42">
      <formula1>CONFIG!$E$10:$E$12</formula1>
    </dataValidation>
    <dataValidation type="list" allowBlank="1" showInputMessage="1" showErrorMessage="1" sqref="C42">
      <formula1>CONFIG!$G$10:$G$15</formula1>
    </dataValidation>
    <dataValidation type="list" allowBlank="1" showInputMessage="1" showErrorMessage="1" sqref="C46">
      <formula1>CONFIG!$E$24:$E$26</formula1>
    </dataValidation>
    <dataValidation type="list" allowBlank="1" showInputMessage="1" showErrorMessage="1" error="Please put only numbers" sqref="C45">
      <formula1>CONFIG!$B$18:$B$20</formula1>
    </dataValidation>
    <dataValidation type="list" allowBlank="1" showInputMessage="1" showErrorMessage="1" sqref="C32">
      <formula1>CONFIG!$A$5:$A$9</formula1>
    </dataValidation>
    <dataValidation type="list" allowBlank="1" showInputMessage="1" showErrorMessage="1" sqref="D32">
      <formula1>CONFIG!$B$5:$B$9</formula1>
    </dataValidation>
    <dataValidation errorStyle="warning" type="list" allowBlank="1" showInputMessage="1" sqref="C41">
      <formula1>CONFIG!$G$10:$G$18</formula1>
    </dataValidation>
  </dataValidations>
  <hyperlinks>
    <hyperlink ref="D8" r:id="rId1" display="!!! Click here to get the most recent version of this form!"/>
    <hyperlink ref="C54" r:id="rId2" display="floorandfire@ugent.be "/>
    <hyperlink ref="D9:E9" r:id="rId3" display="If you want fire tests on non-textile materials, please use the dedicated request form on our website."/>
  </hyperlinks>
  <pageMargins left="0.25" right="0.25" top="0.75" bottom="0.75" header="0.3" footer="0.3"/>
  <pageSetup orientation="portrait" paperSize="9" scale="68" r:id="rId5"/>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16CF690E-C350-4876-8935-A6E54ED32028}">
  <sheetPr codeName="Sheet4">
    <tabColor theme="9"/>
    <pageSetUpPr fitToPage="1"/>
  </sheetPr>
  <dimension ref="A1:R85"/>
  <sheetViews>
    <sheetView showGridLines="0" tabSelected="1" workbookViewId="0" topLeftCell="A11">
      <selection pane="topLeft" activeCell="I28" sqref="I28"/>
    </sheetView>
  </sheetViews>
  <sheetFormatPr defaultColWidth="0" defaultRowHeight="12.75" zeroHeight="1"/>
  <cols>
    <col min="1" max="1" width="10.7142857142857" style="15" customWidth="1"/>
    <col min="2" max="2" width="40.7142857142857" style="15" customWidth="1"/>
    <col min="3" max="3" width="26.8571428571429" style="40" customWidth="1"/>
    <col min="4" max="4" width="32.5714285714286" style="40" customWidth="1"/>
    <col min="5" max="5" width="49.4285714285714" style="15" customWidth="1"/>
    <col min="6" max="6" width="15.7142857142857" style="15" customWidth="1"/>
    <col min="7" max="7" width="10.5714285714286" style="15" customWidth="1"/>
    <col min="8" max="8" width="0" style="15" hidden="1" customWidth="1"/>
    <col min="9" max="9" width="23" style="15" bestFit="1" customWidth="1"/>
    <col min="10" max="10" width="13" style="15" bestFit="1" customWidth="1"/>
    <col min="11" max="11" width="30.7142857142857" style="15" bestFit="1" customWidth="1"/>
    <col min="12" max="12" width="0" style="15" hidden="1" customWidth="1"/>
    <col min="13" max="13" width="6.28571428571429" style="15" bestFit="1" customWidth="1"/>
    <col min="14" max="14" width="28" style="15" bestFit="1" customWidth="1"/>
    <col min="15" max="20" width="0" style="15" hidden="1" customWidth="1"/>
    <col min="21" max="16384" width="10.5714285714286" style="15" hidden="1"/>
  </cols>
  <sheetData>
    <row r="1" spans="1:7" ht="19.9" customHeight="1">
      <c r="A1" s="99"/>
      <c r="B1" s="99" t="str">
        <f>'General Info'!B1</f>
        <v>Please do first fill out the worksheet "General Info", followed by the worksheet "FireTests"</v>
      </c>
      <c r="C1" s="99"/>
      <c r="D1" s="99"/>
      <c r="E1" s="6" t="str">
        <f>'General Info'!D1</f>
        <v>Request form Fire tests non-textile - Version 4</v>
      </c>
      <c r="F1" s="6"/>
      <c r="G1" s="170"/>
    </row>
    <row r="2" spans="5:5" ht="12.75">
      <c r="E2" s="186"/>
    </row>
    <row r="3" ht="12.75"/>
    <row r="4" ht="12.75"/>
    <row r="5" spans="12:12" ht="12.75">
      <c r="L5" s="53"/>
    </row>
    <row r="6" spans="5:16" ht="12.75">
      <c r="E6" s="58"/>
      <c r="L6" s="59"/>
      <c r="M6" s="59"/>
      <c r="N6" s="59"/>
      <c r="O6" s="59"/>
      <c r="P6" s="59"/>
    </row>
    <row r="7" ht="12.75"/>
    <row r="9" spans="2:5" ht="15.6" customHeight="1">
      <c r="B9" s="218" t="s">
        <v>44</v>
      </c>
      <c r="E9" s="60"/>
    </row>
    <row r="10" spans="2:4" ht="18">
      <c r="B10" s="61" t="str">
        <f>"Fire Tests on non-textile floorcoverings requested by "&amp;'General Info'!C23&amp;""</f>
        <v xml:space="preserve">Fire Tests on non-textile floorcoverings requested by </v>
      </c>
      <c r="C10" s="61"/>
      <c r="D10" s="61"/>
    </row>
    <row r="11" spans="2:6" ht="18">
      <c r="B11" s="94" t="str">
        <f>"For the quality "&amp;'General Info'!C39&amp;" "</f>
        <v xml:space="preserve">For the quality  </v>
      </c>
      <c r="C11" s="15"/>
      <c r="D11" s="15"/>
      <c r="F11" s="83"/>
    </row>
    <row r="12" spans="3:6" ht="15.75" thickBot="1">
      <c r="C12" s="15"/>
      <c r="D12" s="15"/>
      <c r="F12" s="83"/>
    </row>
    <row r="13" spans="2:6" ht="18">
      <c r="B13" s="97" t="s">
        <v>45</v>
      </c>
      <c r="C13" s="97"/>
      <c r="D13" s="15"/>
      <c r="F13" s="83"/>
    </row>
    <row r="14" spans="2:7" ht="16.15" customHeight="1">
      <c r="B14" s="84" t="s">
        <v>46</v>
      </c>
      <c r="C14" s="112" t="s">
        <v>30</v>
      </c>
      <c r="D14" s="5" t="s">
        <v>47</v>
      </c>
      <c r="E14" s="4"/>
      <c r="G14" s="47"/>
    </row>
    <row r="15" spans="2:7" ht="37.15" customHeight="1">
      <c r="B15" s="123" t="s">
        <v>48</v>
      </c>
      <c r="C15" s="113" t="s">
        <v>30</v>
      </c>
      <c r="D15" s="177" t="str">
        <f>IF(C15="Other, specify","Type here the name of your substrate",IF(C15="- make a choice -","If no substrate is chosen, the test will be performed on fibre cement board, representing a concrete floor","Tests will be performed on the selected substrate."))</f>
        <v>If no substrate is chosen, the test will be performed on fibre cement board, representing a concrete floor</v>
      </c>
      <c r="E15" s="169" t="str">
        <f>IF(OR(C15="Fibre cement board",FireTests!C15="- make a choice -"),"Euroclass A2",IF(C15="Wood","Euroclass C",""))</f>
        <v>Euroclass A2</v>
      </c>
      <c r="G15" s="47"/>
    </row>
    <row r="16" spans="2:4" ht="12.75">
      <c r="B16" s="84" t="s">
        <v>49</v>
      </c>
      <c r="C16" s="112" t="s">
        <v>30</v>
      </c>
      <c r="D16" s="180"/>
    </row>
    <row r="17" spans="2:7" ht="16.5" customHeight="1">
      <c r="B17" s="84" t="s">
        <v>50</v>
      </c>
      <c r="C17" s="112" t="s">
        <v>30</v>
      </c>
      <c r="D17" s="178" t="s">
        <v>51</v>
      </c>
      <c r="E17" s="158"/>
      <c r="G17" s="18"/>
    </row>
    <row r="18" spans="2:8" ht="12.75" customHeight="1">
      <c r="B18" s="37" t="s">
        <v>52</v>
      </c>
      <c r="C18" s="112" t="s">
        <v>30</v>
      </c>
      <c r="D18" s="316" t="s">
        <v>53</v>
      </c>
      <c r="E18" s="317"/>
      <c r="G18" s="47"/>
      <c r="H18" s="63"/>
    </row>
    <row r="19" spans="2:8" ht="12.75">
      <c r="B19" s="151" t="s">
        <v>54</v>
      </c>
      <c r="C19" s="152" t="s">
        <v>30</v>
      </c>
      <c r="D19" s="179"/>
      <c r="E19" s="176"/>
      <c r="G19" s="47"/>
      <c r="H19" s="63"/>
    </row>
    <row r="20" spans="2:8" ht="12.75">
      <c r="B20" s="37" t="s">
        <v>55</v>
      </c>
      <c r="C20" s="100" t="s">
        <v>30</v>
      </c>
      <c r="D20" s="179"/>
      <c r="E20" s="176"/>
      <c r="G20" s="47"/>
      <c r="H20" s="63"/>
    </row>
    <row r="21" spans="2:7" ht="25.5">
      <c r="B21" s="153" t="s">
        <v>56</v>
      </c>
      <c r="C21" s="154"/>
      <c r="D21" s="5" t="s">
        <v>57</v>
      </c>
      <c r="E21" s="5"/>
      <c r="G21" s="47"/>
    </row>
    <row r="22" spans="17:18" ht="18" customHeight="1" thickBot="1">
      <c r="Q22" s="59"/>
      <c r="R22" s="59"/>
    </row>
    <row r="23" spans="2:5" ht="16.15" customHeight="1">
      <c r="B23" s="97" t="s">
        <v>58</v>
      </c>
      <c r="C23" s="105"/>
      <c r="D23" s="59"/>
      <c r="E23" s="18"/>
    </row>
    <row r="24" spans="2:6" ht="23.45" customHeight="1">
      <c r="B24" s="123" t="s">
        <v>59</v>
      </c>
      <c r="C24" s="303" t="s">
        <v>183</v>
      </c>
      <c r="D24" s="15"/>
      <c r="E24" s="318"/>
      <c r="F24" s="318"/>
    </row>
    <row r="25" spans="2:6" ht="23.45" customHeight="1">
      <c r="B25" s="84" t="s">
        <v>60</v>
      </c>
      <c r="C25" s="113" t="s">
        <v>61</v>
      </c>
      <c r="D25" s="159" t="str">
        <f>IF(ISNUMBER(MATCH('General Info'!C41,CONFIG!G11:G18,0)),"Based on the selected type of product, this is probably "&amp;CONFIG!G35,"")</f>
        <v/>
      </c>
      <c r="E25" s="160"/>
      <c r="F25" s="19"/>
    </row>
    <row r="26" spans="3:5" ht="9.6" customHeight="1" thickBot="1">
      <c r="C26" s="18"/>
      <c r="D26" s="15"/>
      <c r="E26" s="298"/>
    </row>
    <row r="27" spans="2:9" ht="42" customHeight="1" thickBot="1">
      <c r="B27" s="319" t="str">
        <f>IF(C24=CONFIG!B20,CONFIG!G41," Mark the requested tests with an 'X' in the column 'Manual'")</f>
        <v>Required test are determined by the applicable European Technical Specification
Normally tests marked with 'x' in column 'Automatic' are performed. If the applicable European Technical Specification requires less tests for your product, we will inform you about this.</v>
      </c>
      <c r="C27" s="320"/>
      <c r="D27" s="320"/>
      <c r="E27" s="320"/>
      <c r="F27" s="321"/>
      <c r="I27" s="15" t="s">
        <v>253</v>
      </c>
    </row>
    <row r="28" spans="2:10" ht="13.5" thickBot="1">
      <c r="B28" s="183" t="s">
        <v>62</v>
      </c>
      <c r="C28" s="114" t="s">
        <v>63</v>
      </c>
      <c r="D28" s="155" t="s">
        <v>64</v>
      </c>
      <c r="E28" s="163" t="s">
        <v>65</v>
      </c>
      <c r="F28" s="115" t="s">
        <v>66</v>
      </c>
      <c r="I28" s="49" t="str">
        <f>IF(AND('General Info'!C44="Laminate",C41&gt;800)="Yes","No","YES")</f>
        <v>YES</v>
      </c>
      <c r="J28" s="67"/>
    </row>
    <row r="29" spans="2:6" ht="12.75">
      <c r="B29" s="184" t="s">
        <v>67</v>
      </c>
      <c r="C29" s="118"/>
      <c r="D29" s="150"/>
      <c r="E29" s="161" t="s">
        <v>68</v>
      </c>
      <c r="F29" s="116" t="s">
        <v>69</v>
      </c>
    </row>
    <row r="30" spans="2:10" ht="16.15" customHeight="1">
      <c r="B30" s="184" t="s">
        <v>70</v>
      </c>
      <c r="C30" s="118"/>
      <c r="D30" s="18" t="str">
        <f>IF(C24="Yes","x","")</f>
        <v>x</v>
      </c>
      <c r="E30" s="161" t="s">
        <v>71</v>
      </c>
      <c r="F30" s="116" t="s">
        <v>69</v>
      </c>
      <c r="J30" s="15" t="s">
        <v>72</v>
      </c>
    </row>
    <row r="31" spans="2:10" ht="16.15" customHeight="1">
      <c r="B31" s="184" t="s">
        <v>73</v>
      </c>
      <c r="C31" s="118"/>
      <c r="D31" s="18" t="str">
        <f>IF(C24="Yes","x","")</f>
        <v>x</v>
      </c>
      <c r="E31" s="161" t="s">
        <v>74</v>
      </c>
      <c r="F31" s="116" t="s">
        <v>75</v>
      </c>
      <c r="J31" s="15">
        <f>IF(OR(($C$29="x"),($D$29="x")),1,0)</f>
        <v>0</v>
      </c>
    </row>
    <row r="32" spans="2:10" ht="16.15" customHeight="1" thickBot="1">
      <c r="B32" s="185" t="s">
        <v>76</v>
      </c>
      <c r="C32" s="119"/>
      <c r="D32" s="156"/>
      <c r="E32" s="162" t="s">
        <v>77</v>
      </c>
      <c r="F32" s="117" t="s">
        <v>78</v>
      </c>
      <c r="J32" s="15">
        <f>IF(OR(($C$30="x"),($D$30="x")),4,0)</f>
        <v>4</v>
      </c>
    </row>
    <row r="33" spans="2:10" ht="16.15" customHeight="1">
      <c r="B33" s="149"/>
      <c r="C33" s="48"/>
      <c r="D33" s="15"/>
      <c r="E33" s="157" t="s">
        <v>79</v>
      </c>
      <c r="J33" s="15">
        <f>IF(OR(($C$31="x"),($D$31="x")),1,0)</f>
        <v>1</v>
      </c>
    </row>
    <row r="34" spans="2:10" ht="21" customHeight="1" thickBot="1">
      <c r="B34" s="45"/>
      <c r="C34" s="15"/>
      <c r="D34" s="322" t="str">
        <f>"! Please provide the substrate '"&amp;D15&amp;"' together with the samples!"</f>
        <v>! Please provide the substrate 'If no substrate is chosen, the test will be performed on fibre cement board, representing a concrete floor' together with the samples!</v>
      </c>
      <c r="E34" s="322"/>
      <c r="J34" s="15">
        <f>IF(OR(($C$32="x"),($D$32="x")),4,0)</f>
        <v>0</v>
      </c>
    </row>
    <row r="35" spans="2:5" ht="24.6" customHeight="1" hidden="1" thickBot="1">
      <c r="B35" s="121" t="s">
        <v>80</v>
      </c>
      <c r="C35" s="122" t="str">
        <f>" "&amp;SUM(J31:J34)&amp;" m²"</f>
        <v xml:space="preserve"> 5 m²</v>
      </c>
      <c r="D35" s="307" t="s">
        <v>81</v>
      </c>
      <c r="E35" s="308"/>
    </row>
    <row r="36" spans="2:14" ht="24.6" customHeight="1">
      <c r="B36" s="19"/>
      <c r="C36" s="18"/>
      <c r="D36" s="323" t="str">
        <f>"! Please provide the defined glue '"&amp;D17&amp;"' together with the samples!"</f>
        <v>! Please provide the defined glue 'Type here the used glue' together with the samples!</v>
      </c>
      <c r="E36" s="323"/>
      <c r="I36" s="67" t="s">
        <v>82</v>
      </c>
      <c r="J36" s="67" t="s">
        <v>83</v>
      </c>
      <c r="K36" s="67" t="s">
        <v>84</v>
      </c>
      <c r="L36" s="67"/>
      <c r="M36" s="67"/>
      <c r="N36" s="67"/>
    </row>
    <row r="37" spans="2:14" ht="24.6" customHeight="1" thickBot="1">
      <c r="B37" s="309" t="s">
        <v>85</v>
      </c>
      <c r="C37" s="310"/>
      <c r="D37" s="311"/>
      <c r="E37" s="301"/>
      <c r="I37" s="67" t="s">
        <v>86</v>
      </c>
      <c r="J37" s="67" t="s">
        <v>83</v>
      </c>
      <c r="K37" s="67" t="s">
        <v>87</v>
      </c>
      <c r="L37" s="67"/>
      <c r="M37" s="67" t="s">
        <v>88</v>
      </c>
      <c r="N37" s="67" t="s">
        <v>89</v>
      </c>
    </row>
    <row r="38" spans="2:14" ht="29.45" customHeight="1" thickBot="1">
      <c r="B38" s="3" t="s">
        <v>90</v>
      </c>
      <c r="C38" s="2"/>
      <c r="D38" s="1"/>
      <c r="E38" s="299"/>
      <c r="F38" s="66"/>
      <c r="G38" s="66"/>
      <c r="I38" s="67" t="s">
        <v>91</v>
      </c>
      <c r="J38" s="67" t="s">
        <v>92</v>
      </c>
      <c r="K38" s="67" t="s">
        <v>93</v>
      </c>
      <c r="L38" s="67"/>
      <c r="M38" s="67"/>
      <c r="N38" s="67"/>
    </row>
    <row r="39" spans="2:12" ht="34.9" customHeight="1" thickBot="1">
      <c r="B39" s="297" t="s">
        <v>94</v>
      </c>
      <c r="C39" s="300" t="s">
        <v>95</v>
      </c>
      <c r="D39" s="305" t="str">
        <f>IF(C39="Yes","Warning: system 1 attestation is needed. In order to classify the product, additional factory production control (FPC), inspection and surveillance by a certification body are needed.",IF(C39="No","The manufacture confirms that NO FIRERETARDANT ADDITIVES (or specific processes, procedures or stages) were applied  that are aimed at enhancing the fire performance. As a consequence system 3 attestation is appropriate.","This information is important! It is needed for the classification report."))</f>
        <v>The manufacture confirms that NO FIRERETARDANT ADDITIVES (or specific processes, procedures or stages) were applied  that are aimed at enhancing the fire performance. As a consequence system 3 attestation is appropriate.</v>
      </c>
      <c r="E39" s="306"/>
      <c r="F39" s="66"/>
      <c r="G39" s="66"/>
      <c r="I39" s="67" t="s">
        <v>96</v>
      </c>
      <c r="J39" s="67" t="s">
        <v>97</v>
      </c>
      <c r="K39" s="67" t="s">
        <v>98</v>
      </c>
      <c r="L39" s="67"/>
    </row>
    <row r="40" spans="2:5" ht="12.75">
      <c r="B40" s="312" t="str">
        <f>IF(AND('General Info'!C41&lt;&gt;"Laminate",'General Info'!C41&lt;&gt;"Wood"),"Range of total mass (kg/m²)","Range of density (kg/m³)")</f>
        <v>Range of total mass (kg/m²)</v>
      </c>
      <c r="C40" s="68" t="str">
        <f>IF(AND('General Info'!C41&lt;&gt;"Laminate",'General Info'!C41&lt;&gt;"Wood"),"Min (kg/m²)","Max(kg/m³)")</f>
        <v>Min (kg/m²)</v>
      </c>
      <c r="D40" s="64" t="str">
        <f>IF(AND('General Info'!C41&lt;&gt;"Laminate",'General Info'!C41&lt;&gt;"Wood"),"Max (kg/m²)","Max(kg/m³)")</f>
        <v>Max (kg/m²)</v>
      </c>
      <c r="E40" s="302" t="str">
        <f>IF(AND('General Info'!C41&lt;&gt;"Laminate",'General Info'!C41&lt;&gt;"Wood"),"","Please specifiy DENSITY in kg/m³ (= mass per volume, NOT per area)")</f>
        <v/>
      </c>
    </row>
    <row r="41" spans="2:5" ht="12.75">
      <c r="B41" s="313"/>
      <c r="C41" s="73"/>
      <c r="D41" s="91"/>
      <c r="E41" s="176" t="str">
        <f>IF('General Info'!C41=CONFIG!G18,"Only needs to be filled out if applicable","")</f>
        <v/>
      </c>
    </row>
    <row r="42" spans="2:5" ht="12.75">
      <c r="B42" s="314" t="s">
        <v>99</v>
      </c>
      <c r="C42" s="69" t="s">
        <v>100</v>
      </c>
      <c r="D42" s="65" t="s">
        <v>101</v>
      </c>
      <c r="E42" s="176"/>
    </row>
    <row r="43" spans="2:5" ht="13.5" thickBot="1">
      <c r="B43" s="315"/>
      <c r="C43" s="74"/>
      <c r="D43" s="72"/>
      <c r="E43" s="176" t="str">
        <f>IF('General Info'!C41=CONFIG!G18,"Only needs to be filled out if applicable","")</f>
        <v/>
      </c>
    </row>
    <row r="44" spans="2:5" ht="13.5" thickBot="1">
      <c r="B44" s="58"/>
      <c r="C44" s="15"/>
      <c r="D44" s="15"/>
      <c r="E44" s="176"/>
    </row>
    <row r="45" spans="2:4" ht="21.6" customHeight="1" thickBot="1">
      <c r="B45" s="3" t="s">
        <v>102</v>
      </c>
      <c r="C45" s="2"/>
      <c r="D45" s="1"/>
    </row>
    <row r="46" spans="2:5" ht="33.75" customHeight="1">
      <c r="B46" s="85" t="s">
        <v>103</v>
      </c>
      <c r="C46" s="175"/>
      <c r="E46" s="89"/>
    </row>
    <row r="47" spans="2:4" ht="12.75">
      <c r="B47" s="62" t="s">
        <v>104</v>
      </c>
      <c r="C47" s="87"/>
      <c r="D47" s="15"/>
    </row>
    <row r="48" spans="2:4" ht="13.5" thickBot="1">
      <c r="B48" s="86" t="s">
        <v>105</v>
      </c>
      <c r="C48" s="88"/>
      <c r="D48" s="18"/>
    </row>
    <row r="49" spans="2:4" ht="13.5" thickBot="1">
      <c r="B49" s="70"/>
      <c r="C49" s="18"/>
      <c r="D49" s="18"/>
    </row>
    <row r="50" spans="2:4" ht="19.9" customHeight="1" thickBot="1">
      <c r="B50" s="3" t="s">
        <v>106</v>
      </c>
      <c r="C50" s="2"/>
      <c r="D50" s="1"/>
    </row>
    <row r="51" spans="2:4" ht="13.15" customHeight="1" thickBot="1">
      <c r="B51" s="92"/>
      <c r="C51" s="120" t="s">
        <v>107</v>
      </c>
      <c r="D51" s="38" t="s">
        <v>108</v>
      </c>
    </row>
    <row r="52" spans="2:5" ht="40.9" customHeight="1">
      <c r="B52" s="106" t="s">
        <v>109</v>
      </c>
      <c r="C52" s="108" t="str">
        <f>IF('General Info'!C23="","",'General Info'!C23)</f>
        <v/>
      </c>
      <c r="D52" s="109" t="str">
        <f>IF('General Info'!C24="","",'General Info'!C24)</f>
        <v/>
      </c>
      <c r="E52" s="71"/>
    </row>
    <row r="53" spans="2:5" ht="27.6" customHeight="1" thickBot="1">
      <c r="B53" s="107" t="s">
        <v>110</v>
      </c>
      <c r="C53" s="110"/>
      <c r="D53" s="111"/>
      <c r="E53" s="71"/>
    </row>
    <row r="54" spans="2:4" ht="12.75">
      <c r="B54" s="54"/>
      <c r="C54" s="39"/>
      <c r="D54" s="39"/>
    </row>
    <row r="55" spans="2:5" ht="27" customHeight="1">
      <c r="B55" s="93" t="s">
        <v>111</v>
      </c>
      <c r="C55" s="100" t="s">
        <v>17</v>
      </c>
      <c r="D55" s="171" t="s">
        <v>18</v>
      </c>
      <c r="E55" s="16"/>
    </row>
    <row r="56" spans="2:5" ht="12.75">
      <c r="B56" s="84" t="s">
        <v>112</v>
      </c>
      <c r="C56" s="100" t="s">
        <v>30</v>
      </c>
      <c r="D56" s="19"/>
      <c r="E56" s="16"/>
    </row>
    <row r="57" spans="2:5" ht="14.25">
      <c r="B57" s="93" t="s">
        <v>113</v>
      </c>
      <c r="C57" s="101"/>
      <c r="D57" s="102"/>
      <c r="E57" s="16"/>
    </row>
    <row r="58" spans="2:5" ht="19.15" customHeight="1">
      <c r="B58" s="123" t="s">
        <v>114</v>
      </c>
      <c r="C58" s="124"/>
      <c r="D58" s="45"/>
      <c r="E58" s="16"/>
    </row>
    <row r="59" spans="2:4" ht="14.25">
      <c r="B59" s="123" t="s">
        <v>115</v>
      </c>
      <c r="C59" s="125"/>
      <c r="D59" s="55" t="s">
        <v>116</v>
      </c>
    </row>
    <row r="60" spans="2:4" ht="14.25">
      <c r="B60" s="57"/>
      <c r="C60" s="48"/>
      <c r="D60" s="55"/>
    </row>
    <row r="61" spans="2:5" ht="12" customHeight="1">
      <c r="B61" s="15" t="s">
        <v>117</v>
      </c>
      <c r="C61" s="18"/>
      <c r="D61" s="18"/>
      <c r="E61" s="16"/>
    </row>
    <row r="62" spans="1:7" ht="16.15" customHeight="1">
      <c r="A62" s="99"/>
      <c r="B62" s="126" t="s">
        <v>118</v>
      </c>
      <c r="C62" s="99" t="s">
        <v>42</v>
      </c>
      <c r="D62" s="99"/>
      <c r="E62" s="14" t="s">
        <v>43</v>
      </c>
      <c r="F62" s="99"/>
      <c r="G62" s="99"/>
    </row>
    <row r="63" ht="16.15" customHeight="1" hidden="1"/>
    <row r="64" spans="3:4" ht="16.15" customHeight="1" hidden="1">
      <c r="C64" s="15"/>
      <c r="D64" s="15"/>
    </row>
    <row r="68" spans="3:4" ht="12.75" hidden="1">
      <c r="C68" s="15"/>
      <c r="D68" s="15"/>
    </row>
    <row r="69" spans="2:5" ht="14.25" hidden="1">
      <c r="B69" s="39"/>
      <c r="C69" s="56"/>
      <c r="D69" s="56"/>
      <c r="E69" s="16"/>
    </row>
    <row r="70" spans="2:5" ht="14.25" hidden="1">
      <c r="B70" s="45"/>
      <c r="C70" s="56"/>
      <c r="D70" s="56"/>
      <c r="E70" s="16"/>
    </row>
    <row r="71" spans="3:4" ht="12.75" hidden="1">
      <c r="C71" s="18"/>
      <c r="D71" s="18"/>
    </row>
    <row r="72" spans="3:4" ht="12.75" hidden="1">
      <c r="C72" s="18"/>
      <c r="D72" s="18"/>
    </row>
    <row r="73" spans="3:4" ht="12.75" hidden="1">
      <c r="C73" s="15"/>
      <c r="D73" s="15"/>
    </row>
    <row r="74" spans="3:4" ht="12.75" hidden="1">
      <c r="C74" s="18"/>
      <c r="D74" s="18"/>
    </row>
    <row r="75" spans="3:4" ht="12.75" hidden="1">
      <c r="C75" s="18"/>
      <c r="D75" s="18"/>
    </row>
    <row r="76" spans="2:5" ht="13.15" customHeight="1" hidden="1">
      <c r="B76" s="46"/>
      <c r="C76" s="18"/>
      <c r="D76" s="18"/>
      <c r="E76" s="46"/>
    </row>
    <row r="77" spans="2:5" ht="14.25" hidden="1">
      <c r="B77" s="45"/>
      <c r="C77" s="18"/>
      <c r="D77" s="18"/>
      <c r="E77" s="56"/>
    </row>
    <row r="78" spans="2:5" ht="14.25" hidden="1">
      <c r="B78" s="45"/>
      <c r="C78" s="18"/>
      <c r="D78" s="18"/>
      <c r="E78" s="56"/>
    </row>
    <row r="79" spans="2:5" ht="14.25" hidden="1">
      <c r="B79" s="45"/>
      <c r="C79" s="18"/>
      <c r="D79" s="18"/>
      <c r="E79" s="56"/>
    </row>
    <row r="80" spans="3:4" ht="12.75" hidden="1">
      <c r="C80" s="18"/>
      <c r="D80" s="18"/>
    </row>
    <row r="81" spans="2:4" ht="14.25" hidden="1">
      <c r="B81" s="20"/>
      <c r="C81" s="18"/>
      <c r="D81" s="18"/>
    </row>
    <row r="82" spans="2:5" ht="14.25" hidden="1">
      <c r="B82" s="45"/>
      <c r="C82" s="18"/>
      <c r="D82" s="18"/>
      <c r="E82" s="56"/>
    </row>
    <row r="83" spans="2:5" ht="14.25" hidden="1">
      <c r="B83" s="20"/>
      <c r="C83" s="18"/>
      <c r="D83" s="18"/>
      <c r="E83" s="20"/>
    </row>
    <row r="84" spans="2:5" ht="14.25" hidden="1">
      <c r="B84" s="20"/>
      <c r="C84" s="18"/>
      <c r="D84" s="18"/>
      <c r="E84" s="20"/>
    </row>
    <row r="85" spans="2:5" ht="14.25" hidden="1">
      <c r="B85" s="20"/>
      <c r="C85" s="18"/>
      <c r="D85" s="18"/>
      <c r="E85" s="20"/>
    </row>
  </sheetData>
  <sheetProtection formatCells="0" formatColumns="0" formatRows="0" selectLockedCells="1"/>
  <mergeCells count="16">
    <mergeCell ref="E1:F1"/>
    <mergeCell ref="D14:E14"/>
    <mergeCell ref="B50:D50"/>
    <mergeCell ref="D39:E39"/>
    <mergeCell ref="D35:E35"/>
    <mergeCell ref="B38:D38"/>
    <mergeCell ref="B37:D37"/>
    <mergeCell ref="B40:B41"/>
    <mergeCell ref="B42:B43"/>
    <mergeCell ref="D18:E18"/>
    <mergeCell ref="D21:E21"/>
    <mergeCell ref="E24:F24"/>
    <mergeCell ref="B45:D45"/>
    <mergeCell ref="B27:F27"/>
    <mergeCell ref="D34:E34"/>
    <mergeCell ref="D36:E36"/>
  </mergeCells>
  <conditionalFormatting sqref="C59:C60 B57:D58">
    <cfRule type="expression" priority="46" dxfId="22">
      <formula>$C$56&lt;&gt;"group of qualities (family)"</formula>
    </cfRule>
  </conditionalFormatting>
  <conditionalFormatting sqref="D57:E58 D59:D60 B57:C60">
    <cfRule type="expression" priority="79" dxfId="21">
      <formula>$C$56&lt;&gt;"group of qualities (family)"</formula>
    </cfRule>
  </conditionalFormatting>
  <conditionalFormatting sqref="D18:E18">
    <cfRule type="expression" priority="127" dxfId="20">
      <formula>$C$18&lt;&gt;"Yes"</formula>
    </cfRule>
  </conditionalFormatting>
  <conditionalFormatting sqref="D15">
    <cfRule type="expression" priority="129" dxfId="19">
      <formula>$C$15="Other, specify"</formula>
    </cfRule>
    <cfRule type="expression" priority="130" dxfId="18">
      <formula>$C$15="- make a choice -"</formula>
    </cfRule>
  </conditionalFormatting>
  <conditionalFormatting sqref="B17:C17">
    <cfRule type="expression" priority="132" dxfId="31" stopIfTrue="1">
      <formula>$C$16&lt;&gt;"Glued down"</formula>
    </cfRule>
  </conditionalFormatting>
  <conditionalFormatting sqref="C29:C32">
    <cfRule type="expression" priority="14" dxfId="16">
      <formula>$C$24="Yes"</formula>
    </cfRule>
  </conditionalFormatting>
  <conditionalFormatting sqref="B25:C25">
    <cfRule type="expression" priority="9" dxfId="15">
      <formula>$C$24&lt;&gt;"Yes"</formula>
    </cfRule>
  </conditionalFormatting>
  <conditionalFormatting sqref="D25">
    <cfRule type="expression" priority="8" dxfId="14">
      <formula>$C$24&lt;&gt;"Yes"</formula>
    </cfRule>
  </conditionalFormatting>
  <conditionalFormatting sqref="D28">
    <cfRule type="expression" priority="7" dxfId="13">
      <formula>$C$24="No"</formula>
    </cfRule>
  </conditionalFormatting>
  <conditionalFormatting sqref="C28">
    <cfRule type="expression" priority="6" dxfId="12">
      <formula>$C$24="Yes"</formula>
    </cfRule>
  </conditionalFormatting>
  <conditionalFormatting sqref="E29:E32">
    <cfRule type="expression" priority="5" dxfId="11">
      <formula>OR($D29="x",$C29="x")</formula>
    </cfRule>
  </conditionalFormatting>
  <conditionalFormatting sqref="E33">
    <cfRule type="expression" priority="4" dxfId="11">
      <formula>COUNTIF($C$29:$D$32,"x")</formula>
    </cfRule>
  </conditionalFormatting>
  <conditionalFormatting sqref="D17">
    <cfRule type="expression" priority="11" dxfId="29">
      <formula>$C$16&lt;&gt;"Glued down"</formula>
    </cfRule>
  </conditionalFormatting>
  <conditionalFormatting sqref="D36">
    <cfRule type="expression" priority="2" dxfId="29">
      <formula>$C$17&lt;&gt;"Other: specify here"</formula>
    </cfRule>
  </conditionalFormatting>
  <conditionalFormatting sqref="B39:F60 B37:D38 F37:F38">
    <cfRule type="expression" priority="24" dxfId="32">
      <formula>$C$24&lt;&gt;CONFIG!$B$20</formula>
    </cfRule>
  </conditionalFormatting>
  <conditionalFormatting sqref="B37:D37">
    <cfRule type="expression" priority="21" dxfId="32">
      <formula>$C$24&lt;&gt;CONFIG!$B$20</formula>
    </cfRule>
  </conditionalFormatting>
  <conditionalFormatting sqref="B56:C56">
    <cfRule type="expression" priority="143" dxfId="5">
      <formula>AND($C$56&lt;&gt;CONFIG!$A$41,$C$24=CONFIG!$B$20)</formula>
    </cfRule>
  </conditionalFormatting>
  <conditionalFormatting sqref="B20:C20">
    <cfRule type="expression" priority="10" dxfId="31">
      <formula>OR($C$19=CONFIG!$D$43,$C$19=CONFIG!$D$44)</formula>
    </cfRule>
  </conditionalFormatting>
  <conditionalFormatting sqref="D17">
    <cfRule type="expression" priority="12" dxfId="33">
      <formula>$C$17=CONFIG!$B$36</formula>
    </cfRule>
  </conditionalFormatting>
  <conditionalFormatting sqref="D34:E34">
    <cfRule type="expression" priority="3" dxfId="29">
      <formula>$C$15&lt;&gt;CONFIG!$E$34</formula>
    </cfRule>
  </conditionalFormatting>
  <conditionalFormatting sqref="E15">
    <cfRule type="expression" priority="1" dxfId="34">
      <formula>$C$15=CONFIG!$E$34</formula>
    </cfRule>
  </conditionalFormatting>
  <dataValidations count="13">
    <dataValidation type="custom" allowBlank="1" showInputMessage="1" showErrorMessage="1" error="Value required, numbers only" sqref="C41 C43 D41:D43">
      <formula1>ISNUMBER(C41)</formula1>
    </dataValidation>
    <dataValidation allowBlank="1" showInputMessage="1" showErrorMessage="1" error="Value required, numbers only" sqref="C42 C40:D40"/>
    <dataValidation type="list" allowBlank="1" showInputMessage="1" showErrorMessage="1" sqref="C14 C39 C18 C20">
      <formula1>CONFIG!$B$18:$B$20</formula1>
    </dataValidation>
    <dataValidation type="list" allowBlank="1" showInputMessage="1" showErrorMessage="1" sqref="C29:C32">
      <formula1>CONFIG!$E$17:$E$18</formula1>
    </dataValidation>
    <dataValidation type="list" allowBlank="1" showInputMessage="1" showErrorMessage="1" sqref="C56">
      <formula1>CONFIG!$A$39:$A$41</formula1>
    </dataValidation>
    <dataValidation type="list" allowBlank="1" showInputMessage="1" showErrorMessage="1" sqref="C16">
      <formula1>CONFIG!$B$30:$B$32</formula1>
    </dataValidation>
    <dataValidation type="list" allowBlank="1" showInputMessage="1" sqref="C17">
      <formula1>CONFIG!$B$34:$B$36</formula1>
    </dataValidation>
    <dataValidation type="list" allowBlank="1" showInputMessage="1" showErrorMessage="1" sqref="C55 E82">
      <formula1>CONFIG!$A$5:$A$9</formula1>
    </dataValidation>
    <dataValidation type="list" allowBlank="1" showInputMessage="1" showErrorMessage="1" sqref="C24">
      <formula1>CONFIG!$D$35:$D$37</formula1>
    </dataValidation>
    <dataValidation type="list" allowBlank="1" showInputMessage="1" showErrorMessage="1" sqref="C15">
      <formula1>CONFIG!$E$31:$E$34</formula1>
    </dataValidation>
    <dataValidation type="list" allowBlank="1" showInputMessage="1" showErrorMessage="1" sqref="D55">
      <formula1>CONFIG!$B$5:$B$9</formula1>
    </dataValidation>
    <dataValidation type="list" allowBlank="1" showInputMessage="1" sqref="C25">
      <formula1>CONFIG!$G$25:$G$32</formula1>
    </dataValidation>
    <dataValidation type="list" allowBlank="1" showInputMessage="1" showErrorMessage="1" sqref="C19">
      <formula1>CONFIG!$D$43:$D$49</formula1>
    </dataValidation>
  </dataValidations>
  <pageMargins left="0.7" right="0.7" top="0.75" bottom="0.75" header="0.3" footer="0.3"/>
  <pageSetup orientation="portrait" paperSize="9" scale="64" r:id="rId2"/>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34F0376-9DE1-4EA0-875E-A3869A16F163}">
  <dimension ref="B3:G18"/>
  <sheetViews>
    <sheetView workbookViewId="0" topLeftCell="A1">
      <selection pane="topLeft" activeCell="B20" sqref="B20"/>
    </sheetView>
  </sheetViews>
  <sheetFormatPr defaultRowHeight="12.75"/>
  <cols>
    <col min="1" max="1" width="6.14285714285714" bestFit="1" customWidth="1"/>
    <col min="2" max="2" width="70" bestFit="1" customWidth="1"/>
    <col min="3" max="3" width="20.2857142857143" customWidth="1"/>
    <col min="4" max="4" width="21" bestFit="1" customWidth="1"/>
    <col min="5" max="6" width="22.7142857142857" bestFit="1" customWidth="1"/>
    <col min="7" max="7" width="14.1428571428571" bestFit="1" customWidth="1"/>
  </cols>
  <sheetData>
    <row r="3" spans="2:7" s="304" customFormat="1" ht="12.75">
      <c r="B3" s="304" t="s">
        <v>255</v>
      </c>
      <c r="C3" s="304" t="s">
        <v>256</v>
      </c>
      <c r="D3" s="304" t="s">
        <v>257</v>
      </c>
      <c r="E3" s="304" t="s">
        <v>258</v>
      </c>
      <c r="F3" s="304" t="s">
        <v>259</v>
      </c>
      <c r="G3" s="304" t="s">
        <v>281</v>
      </c>
    </row>
    <row r="5" spans="2:7" ht="12.75">
      <c r="B5" t="s">
        <v>260</v>
      </c>
      <c r="C5" t="s">
        <v>271</v>
      </c>
      <c r="D5">
        <v>2.2999999999999998</v>
      </c>
      <c r="E5">
        <v>4.9000000000000004</v>
      </c>
      <c r="F5">
        <v>2</v>
      </c>
      <c r="G5" t="s">
        <v>254</v>
      </c>
    </row>
    <row r="6" spans="2:7" ht="12.75">
      <c r="B6" t="s">
        <v>261</v>
      </c>
      <c r="C6" t="s">
        <v>272</v>
      </c>
      <c r="D6">
        <v>2.2999999999999998</v>
      </c>
      <c r="E6">
        <v>3.8999999999999999</v>
      </c>
      <c r="F6">
        <v>1.5</v>
      </c>
      <c r="G6" t="s">
        <v>254</v>
      </c>
    </row>
    <row r="7" spans="2:3" ht="12.75">
      <c r="B7" t="s">
        <v>262</v>
      </c>
      <c r="C7" t="s">
        <v>262</v>
      </c>
    </row>
    <row r="8" spans="2:7" ht="12.75">
      <c r="B8" t="s">
        <v>263</v>
      </c>
      <c r="C8" t="s">
        <v>273</v>
      </c>
      <c r="D8">
        <v>1.7</v>
      </c>
      <c r="E8">
        <v>5.4000000000000004</v>
      </c>
      <c r="F8">
        <v>2</v>
      </c>
      <c r="G8" t="s">
        <v>254</v>
      </c>
    </row>
    <row r="9" spans="2:3" ht="12.75">
      <c r="B9" t="s">
        <v>262</v>
      </c>
      <c r="C9" t="s">
        <v>262</v>
      </c>
    </row>
    <row r="10" spans="2:7" ht="12.75">
      <c r="B10" t="s">
        <v>264</v>
      </c>
      <c r="C10" t="s">
        <v>274</v>
      </c>
      <c r="D10">
        <v>3.3999999999999999</v>
      </c>
      <c r="E10">
        <v>3.7000000000000002</v>
      </c>
      <c r="F10">
        <v>3.2000000000000002</v>
      </c>
      <c r="G10" t="s">
        <v>254</v>
      </c>
    </row>
    <row r="11" spans="2:3" ht="12.75">
      <c r="B11" t="s">
        <v>262</v>
      </c>
      <c r="C11" t="s">
        <v>262</v>
      </c>
    </row>
    <row r="12" spans="2:7" ht="12.75">
      <c r="B12" t="s">
        <v>265</v>
      </c>
      <c r="C12" t="s">
        <v>275</v>
      </c>
      <c r="D12">
        <v>1</v>
      </c>
      <c r="E12">
        <v>2.7999999999999998</v>
      </c>
      <c r="F12">
        <v>1.1000000000000001</v>
      </c>
      <c r="G12" t="s">
        <v>254</v>
      </c>
    </row>
    <row r="13" spans="2:3" ht="12.75">
      <c r="B13" t="s">
        <v>262</v>
      </c>
      <c r="C13" t="s">
        <v>262</v>
      </c>
    </row>
    <row r="14" spans="2:7" ht="12.75">
      <c r="B14" t="s">
        <v>266</v>
      </c>
      <c r="C14" t="s">
        <v>276</v>
      </c>
      <c r="D14">
        <v>4.2000000000000002</v>
      </c>
      <c r="E14">
        <v>5</v>
      </c>
      <c r="F14">
        <v>2</v>
      </c>
      <c r="G14" t="s">
        <v>254</v>
      </c>
    </row>
    <row r="15" spans="2:7" ht="12.75">
      <c r="B15" t="s">
        <v>267</v>
      </c>
      <c r="C15" t="s">
        <v>277</v>
      </c>
      <c r="D15">
        <v>2.8999999999999999</v>
      </c>
      <c r="E15">
        <v>5.2999999999999998</v>
      </c>
      <c r="F15">
        <v>2.5</v>
      </c>
      <c r="G15" t="s">
        <v>254</v>
      </c>
    </row>
    <row r="16" spans="2:7" ht="12.75">
      <c r="B16" t="s">
        <v>268</v>
      </c>
      <c r="C16" t="s">
        <v>278</v>
      </c>
      <c r="D16">
        <v>3.3999999999999999</v>
      </c>
      <c r="E16">
        <v>4.2999999999999998</v>
      </c>
      <c r="F16">
        <v>4</v>
      </c>
      <c r="G16" t="s">
        <v>254</v>
      </c>
    </row>
    <row r="17" spans="2:7" ht="12.75">
      <c r="B17" t="s">
        <v>269</v>
      </c>
      <c r="C17" t="s">
        <v>279</v>
      </c>
      <c r="D17">
        <v>3</v>
      </c>
      <c r="E17">
        <v>6</v>
      </c>
      <c r="F17">
        <v>1.8</v>
      </c>
      <c r="G17" t="s">
        <v>254</v>
      </c>
    </row>
    <row r="18" spans="2:7" ht="12.75">
      <c r="B18" t="s">
        <v>270</v>
      </c>
      <c r="C18" t="s">
        <v>280</v>
      </c>
      <c r="D18">
        <v>4.5999999999999996</v>
      </c>
      <c r="E18">
        <v>6.7000000000000002</v>
      </c>
      <c r="F18">
        <v>2.5</v>
      </c>
      <c r="G18" t="s">
        <v>254</v>
      </c>
    </row>
  </sheetData>
  <pageMargins left="0.7" right="0.7" top="0.75" bottom="0.75" header="0.3" footer="0.3"/>
  <pageSetup orientation="portrait" paperSize="9"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1F9F6EB-D1F2-476D-B04A-96B0C10A2DD7}">
  <sheetPr codeName="Sheet5"/>
  <dimension ref="A1:F94"/>
  <sheetViews>
    <sheetView zoomScale="110" zoomScaleNormal="110" workbookViewId="0" topLeftCell="A39">
      <selection pane="topLeft" activeCell="A64" sqref="A64"/>
    </sheetView>
  </sheetViews>
  <sheetFormatPr defaultColWidth="8.85428571428571" defaultRowHeight="12.75"/>
  <cols>
    <col min="1" max="1" width="28.8571428571429" style="52" customWidth="1"/>
    <col min="2" max="2" width="44.2857142857143" style="47" customWidth="1"/>
    <col min="3" max="16384" width="8.85714285714286" style="47"/>
  </cols>
  <sheetData>
    <row r="1" spans="1:6" ht="26.25" thickBot="1">
      <c r="A1" s="187">
        <f>'General Info'!C39</f>
        <v>0</v>
      </c>
      <c r="B1" s="188" t="s">
        <v>119</v>
      </c>
      <c r="C1" s="189" t="str">
        <f>'General Info'!B8</f>
        <v/>
      </c>
      <c r="D1" s="190"/>
      <c r="E1" s="190"/>
      <c r="F1" s="190"/>
    </row>
    <row r="2" spans="1:6" ht="12.75">
      <c r="A2" s="191">
        <f>'General Info'!C40</f>
        <v>0</v>
      </c>
      <c r="B2" s="192" t="s">
        <v>120</v>
      </c>
      <c r="C2" s="190"/>
      <c r="D2" s="190"/>
      <c r="E2" s="190"/>
      <c r="F2" s="190"/>
    </row>
    <row r="3" spans="1:6" ht="12.75">
      <c r="A3" s="191">
        <f>'General Info'!C22</f>
        <v>0</v>
      </c>
      <c r="B3" s="192" t="s">
        <v>7</v>
      </c>
      <c r="C3" s="190"/>
      <c r="D3" s="190"/>
      <c r="E3" s="190"/>
      <c r="F3" s="190"/>
    </row>
    <row r="4" spans="1:6" ht="12.75">
      <c r="A4" s="191">
        <f>'General Info'!C23</f>
        <v>0</v>
      </c>
      <c r="B4" s="193" t="s">
        <v>121</v>
      </c>
      <c r="C4" s="190"/>
      <c r="D4" s="190"/>
      <c r="E4" s="190"/>
      <c r="F4" s="190"/>
    </row>
    <row r="5" spans="1:6" ht="12.75">
      <c r="A5" s="191">
        <f>'General Info'!C24</f>
        <v>0</v>
      </c>
      <c r="B5" s="193" t="s">
        <v>122</v>
      </c>
      <c r="C5" s="190"/>
      <c r="D5" s="190"/>
      <c r="E5" s="190"/>
      <c r="F5" s="190"/>
    </row>
    <row r="6" spans="1:6" ht="12.75">
      <c r="A6" s="194" t="str">
        <f>'General Info'!C41</f>
        <v>- Choose from the list or type your own designation -</v>
      </c>
      <c r="B6" s="195" t="str">
        <f>'General Info'!B41</f>
        <v>Type of product</v>
      </c>
      <c r="C6" s="190"/>
      <c r="D6" s="190"/>
      <c r="E6" s="190"/>
      <c r="F6" s="190"/>
    </row>
    <row r="7" spans="1:6" ht="12.75">
      <c r="A7" s="194" t="str">
        <f>IF('General Info'!C43&lt;&gt;"",'General Info'!C43,"")</f>
        <v/>
      </c>
      <c r="B7" s="196" t="s">
        <v>123</v>
      </c>
      <c r="C7" s="190"/>
      <c r="D7" s="190"/>
      <c r="E7" s="190"/>
      <c r="F7" s="190"/>
    </row>
    <row r="8" spans="1:6" ht="12.75">
      <c r="A8" s="197"/>
      <c r="B8" s="198" t="s">
        <v>124</v>
      </c>
      <c r="C8" s="190"/>
      <c r="D8" s="190"/>
      <c r="E8" s="190"/>
      <c r="F8" s="190"/>
    </row>
    <row r="9" spans="1:6" ht="12.75">
      <c r="A9" s="197"/>
      <c r="B9" s="198" t="s">
        <v>125</v>
      </c>
      <c r="C9" s="190"/>
      <c r="D9" s="190"/>
      <c r="E9" s="190"/>
      <c r="F9" s="190"/>
    </row>
    <row r="10" spans="1:6" ht="12.75">
      <c r="A10" s="197"/>
      <c r="B10" s="198" t="s">
        <v>126</v>
      </c>
      <c r="C10" s="190"/>
      <c r="D10" s="190"/>
      <c r="E10" s="190"/>
      <c r="F10" s="190"/>
    </row>
    <row r="11" spans="1:6" ht="12.75">
      <c r="A11" s="191" t="str">
        <f>IF('General Info'!$C$46=CONFIG!E26,"Yes",IF('General Info'!$C$46=CONFIG!E25,"No","Not known"))</f>
        <v>Not known</v>
      </c>
      <c r="B11" s="192" t="s">
        <v>127</v>
      </c>
      <c r="C11" s="190"/>
      <c r="D11" s="190"/>
      <c r="E11" s="190"/>
      <c r="F11" s="190"/>
    </row>
    <row r="12" spans="1:6" ht="12.75">
      <c r="A12" s="191">
        <f>'General Info'!C47</f>
        <v>0</v>
      </c>
      <c r="B12" s="192" t="s">
        <v>128</v>
      </c>
      <c r="C12" s="190"/>
      <c r="D12" s="190"/>
      <c r="E12" s="190"/>
      <c r="F12" s="190"/>
    </row>
    <row r="13" spans="1:6" ht="12.75">
      <c r="A13" s="191">
        <f>'General Info'!C48</f>
        <v>0</v>
      </c>
      <c r="B13" s="192" t="s">
        <v>129</v>
      </c>
      <c r="C13" s="190"/>
      <c r="D13" s="190"/>
      <c r="E13" s="190"/>
      <c r="F13" s="190"/>
    </row>
    <row r="14" spans="1:6" ht="12.75">
      <c r="A14" s="197"/>
      <c r="B14" s="196" t="s">
        <v>130</v>
      </c>
      <c r="C14" s="190"/>
      <c r="D14" s="190"/>
      <c r="E14" s="190"/>
      <c r="F14" s="190"/>
    </row>
    <row r="15" spans="1:6" ht="12.75">
      <c r="A15" s="199"/>
      <c r="B15" s="200" t="s">
        <v>131</v>
      </c>
      <c r="C15" s="190"/>
      <c r="D15" s="190"/>
      <c r="E15" s="190"/>
      <c r="F15" s="190"/>
    </row>
    <row r="16" spans="1:6" ht="12.75">
      <c r="A16" s="201">
        <f>'General Info'!C43</f>
        <v>0</v>
      </c>
      <c r="B16" s="202" t="str">
        <f>'General Info'!B43</f>
        <v>Composition of use surface ( = top layer)</v>
      </c>
      <c r="C16" s="190"/>
      <c r="D16" s="190"/>
      <c r="E16" s="190"/>
      <c r="F16" s="190"/>
    </row>
    <row r="17" spans="1:6" ht="12.75">
      <c r="A17" s="201">
        <f>'General Info'!C44</f>
        <v>0</v>
      </c>
      <c r="B17" s="202" t="str">
        <f>'General Info'!B44</f>
        <v>Composition of backing layer(s)</v>
      </c>
      <c r="C17" s="190"/>
      <c r="D17" s="190"/>
      <c r="E17" s="190"/>
      <c r="F17" s="190"/>
    </row>
    <row r="18" spans="1:6" ht="12.75">
      <c r="A18" s="199"/>
      <c r="B18" s="203" t="s">
        <v>132</v>
      </c>
      <c r="C18" s="190"/>
      <c r="D18" s="190"/>
      <c r="E18" s="190"/>
      <c r="F18" s="190"/>
    </row>
    <row r="19" spans="1:6" ht="12.75">
      <c r="A19" s="199"/>
      <c r="B19" s="200" t="s">
        <v>133</v>
      </c>
      <c r="C19" s="190"/>
      <c r="D19" s="190"/>
      <c r="E19" s="190"/>
      <c r="F19" s="190"/>
    </row>
    <row r="20" spans="1:6" ht="12.75">
      <c r="A20" s="197"/>
      <c r="B20" s="196" t="s">
        <v>123</v>
      </c>
      <c r="C20" s="190"/>
      <c r="D20" s="190"/>
      <c r="E20" s="190"/>
      <c r="F20" s="190"/>
    </row>
    <row r="21" spans="1:6" ht="12.75">
      <c r="A21" s="191" t="str">
        <f>FireTests!C14</f>
        <v>- Make a choice -</v>
      </c>
      <c r="B21" s="204" t="s">
        <v>134</v>
      </c>
      <c r="C21" s="190"/>
      <c r="D21" s="190"/>
      <c r="E21" s="190"/>
      <c r="F21" s="190"/>
    </row>
    <row r="22" spans="1:6" ht="12.75">
      <c r="A22" s="191" t="str">
        <f>FireTests!C16</f>
        <v>- Make a choice -</v>
      </c>
      <c r="B22" s="204" t="s">
        <v>135</v>
      </c>
      <c r="C22" s="190"/>
      <c r="D22" s="190"/>
      <c r="E22" s="190"/>
      <c r="F22" s="190"/>
    </row>
    <row r="23" spans="1:6" ht="12.75">
      <c r="A23" s="191" t="str">
        <f>IF(FireTests!C17=CONFIG!B35,CONFIG!B35,IF(FireTests!C17=CONFIG!B36,FireTests!D17,"-"))</f>
        <v>-</v>
      </c>
      <c r="B23" s="204" t="s">
        <v>50</v>
      </c>
      <c r="C23" s="190"/>
      <c r="D23" s="190"/>
      <c r="E23" s="190"/>
      <c r="F23" s="190"/>
    </row>
    <row r="24" spans="1:6" ht="12.75">
      <c r="A24" s="191" t="str">
        <f>FireTests!C18</f>
        <v>- Make a choice -</v>
      </c>
      <c r="B24" s="192" t="s">
        <v>136</v>
      </c>
      <c r="C24" s="190"/>
      <c r="D24" s="190"/>
      <c r="E24" s="190"/>
      <c r="F24" s="190"/>
    </row>
    <row r="25" spans="1:6" ht="12.75">
      <c r="A25" s="191">
        <f>FireTests!C21</f>
        <v>0</v>
      </c>
      <c r="B25" s="193" t="s">
        <v>137</v>
      </c>
      <c r="C25" s="190" t="str">
        <f>FireTests!D21</f>
        <v xml:space="preserve"> e.g. priorities, specimens will be deliverd to size,...…</v>
      </c>
      <c r="D25" s="190"/>
      <c r="E25" s="190"/>
      <c r="F25" s="190"/>
    </row>
    <row r="26" spans="1:6" ht="12.75">
      <c r="A26" s="191" t="str">
        <f>FireTests!C35</f>
        <v xml:space="preserve"> 5 m²</v>
      </c>
      <c r="B26" s="192" t="s">
        <v>138</v>
      </c>
      <c r="C26" s="190"/>
      <c r="D26" s="190"/>
      <c r="E26" s="190"/>
      <c r="F26" s="190"/>
    </row>
    <row r="27" spans="1:6" ht="12.75">
      <c r="A27" s="205"/>
      <c r="B27" s="190"/>
      <c r="C27" s="190"/>
      <c r="D27" s="190"/>
      <c r="E27" s="190"/>
      <c r="F27" s="190"/>
    </row>
    <row r="28" spans="1:6" ht="12.75">
      <c r="A28" s="205"/>
      <c r="B28" s="190"/>
      <c r="C28" s="190"/>
      <c r="D28" s="190"/>
      <c r="E28" s="190"/>
      <c r="F28" s="190"/>
    </row>
    <row r="29" spans="1:6" ht="12.75">
      <c r="A29" s="191">
        <f>IF(FireTests!C29="",FireTests!D29,FireTests!C29)</f>
        <v>0</v>
      </c>
      <c r="B29" s="204" t="s">
        <v>139</v>
      </c>
      <c r="C29" s="190"/>
      <c r="D29" s="190"/>
      <c r="E29" s="190"/>
      <c r="F29" s="190"/>
    </row>
    <row r="30" spans="1:6" ht="12.75">
      <c r="A30" s="191" t="str">
        <f>IF(FireTests!C30="",FireTests!D30,FireTests!C30)</f>
        <v>x</v>
      </c>
      <c r="B30" s="204" t="s">
        <v>140</v>
      </c>
      <c r="C30" s="190"/>
      <c r="D30" s="190"/>
      <c r="E30" s="190"/>
      <c r="F30" s="190"/>
    </row>
    <row r="31" spans="1:6" ht="12.75">
      <c r="A31" s="191" t="str">
        <f>IF(FireTests!C31="",FireTests!D31,FireTests!C31)</f>
        <v>x</v>
      </c>
      <c r="B31" s="206" t="s">
        <v>75</v>
      </c>
      <c r="C31" s="190"/>
      <c r="D31" s="190"/>
      <c r="E31" s="190"/>
      <c r="F31" s="190"/>
    </row>
    <row r="32" spans="1:6" ht="12.75">
      <c r="A32" s="191">
        <f>IF(FireTests!C32="",FireTests!D32,FireTests!C32)</f>
        <v>0</v>
      </c>
      <c r="B32" s="206" t="s">
        <v>78</v>
      </c>
      <c r="C32" s="190"/>
      <c r="D32" s="190"/>
      <c r="E32" s="190"/>
      <c r="F32" s="190"/>
    </row>
    <row r="33" spans="1:6" ht="12.75">
      <c r="A33" s="191" t="str">
        <f>FireTests!C24</f>
        <v>Yes</v>
      </c>
      <c r="B33" s="204" t="s">
        <v>141</v>
      </c>
      <c r="C33" s="190"/>
      <c r="D33" s="190"/>
      <c r="E33" s="190"/>
      <c r="F33" s="190"/>
    </row>
    <row r="34" spans="1:6" ht="12.75">
      <c r="A34" s="191" t="str">
        <f>FireTests!C39</f>
        <v>No</v>
      </c>
      <c r="B34" s="204" t="s">
        <v>142</v>
      </c>
      <c r="C34" s="190"/>
      <c r="D34" s="190"/>
      <c r="E34" s="190"/>
      <c r="F34" s="190"/>
    </row>
    <row r="35" spans="1:6" ht="12.75">
      <c r="A35" s="191">
        <f>FireTests!C41</f>
        <v>0</v>
      </c>
      <c r="B35" s="192" t="str">
        <f>FireTests!B40</f>
        <v>Range of total mass (kg/m²)</v>
      </c>
      <c r="C35" s="190" t="str">
        <f>FireTests!C40</f>
        <v>Min (kg/m²)</v>
      </c>
      <c r="D35" s="190"/>
      <c r="E35" s="190"/>
      <c r="F35" s="190"/>
    </row>
    <row r="36" spans="1:6" ht="12.75">
      <c r="A36" s="191">
        <f>FireTests!D41</f>
        <v>0</v>
      </c>
      <c r="B36" s="192" t="str">
        <f>FireTests!B40</f>
        <v>Range of total mass (kg/m²)</v>
      </c>
      <c r="C36" s="190" t="str">
        <f>FireTests!D40</f>
        <v>Max (kg/m²)</v>
      </c>
      <c r="D36" s="190"/>
      <c r="E36" s="190"/>
      <c r="F36" s="190"/>
    </row>
    <row r="37" spans="1:6" ht="12.75">
      <c r="A37" s="191">
        <f>FireTests!C43</f>
        <v>0</v>
      </c>
      <c r="B37" s="192" t="str">
        <f>FireTests!B42</f>
        <v>Range of total thickness (mm)</v>
      </c>
      <c r="C37" s="190" t="str">
        <f>FireTests!C42</f>
        <v>Min (mm)</v>
      </c>
      <c r="D37" s="190"/>
      <c r="E37" s="190"/>
      <c r="F37" s="190"/>
    </row>
    <row r="38" spans="1:6" ht="12.75">
      <c r="A38" s="191">
        <f>FireTests!D43</f>
        <v>0</v>
      </c>
      <c r="B38" s="207" t="str">
        <f>FireTests!B42</f>
        <v>Range of total thickness (mm)</v>
      </c>
      <c r="C38" s="190" t="str">
        <f>FireTests!D42</f>
        <v>Max (mm)</v>
      </c>
      <c r="D38" s="190"/>
      <c r="E38" s="190"/>
      <c r="F38" s="190"/>
    </row>
    <row r="39" spans="1:6" ht="12.75">
      <c r="A39" s="191" t="str">
        <f>IF(FireTests!C15=CONFIG!E34,FireTests!D15,FireTests!C15)</f>
        <v>- Make a choice -</v>
      </c>
      <c r="B39" s="204" t="str">
        <f>FireTests!B15</f>
        <v>Substrate for testing of samples</v>
      </c>
      <c r="C39" s="190"/>
      <c r="D39" s="190"/>
      <c r="E39" s="190"/>
      <c r="F39" s="190"/>
    </row>
    <row r="40" spans="1:6" ht="12.75">
      <c r="A40" s="191" t="str">
        <f>FireTests!E15</f>
        <v>Euroclass A2</v>
      </c>
      <c r="B40" s="204" t="s">
        <v>143</v>
      </c>
      <c r="C40" s="190"/>
      <c r="D40" s="190"/>
      <c r="E40" s="190"/>
      <c r="F40" s="190"/>
    </row>
    <row r="41" spans="1:6" ht="12.75">
      <c r="A41" s="191" t="str">
        <f>IF(FireTests!C47="","-",FireTests!C47)</f>
        <v>-</v>
      </c>
      <c r="B41" s="204" t="s">
        <v>104</v>
      </c>
      <c r="C41" s="190"/>
      <c r="D41" s="190"/>
      <c r="E41" s="190"/>
      <c r="F41" s="190"/>
    </row>
    <row r="42" spans="1:6" ht="12.75">
      <c r="A42" s="191" t="str">
        <f>IF(FireTests!C48="","-",FireTests!C48)</f>
        <v>-</v>
      </c>
      <c r="B42" s="204" t="s">
        <v>144</v>
      </c>
      <c r="C42" s="190"/>
      <c r="D42" s="190"/>
      <c r="E42" s="190"/>
      <c r="F42" s="190"/>
    </row>
    <row r="43" spans="1:6" ht="12.75">
      <c r="A43" s="191" t="str">
        <f>FireTests!C52</f>
        <v/>
      </c>
      <c r="B43" s="193" t="s">
        <v>145</v>
      </c>
      <c r="C43" s="190"/>
      <c r="D43" s="190"/>
      <c r="E43" s="190"/>
      <c r="F43" s="190"/>
    </row>
    <row r="44" spans="1:6" ht="12.75">
      <c r="A44" s="191" t="str">
        <f>FireTests!D52</f>
        <v/>
      </c>
      <c r="B44" s="193" t="s">
        <v>146</v>
      </c>
      <c r="C44" s="190"/>
      <c r="D44" s="190"/>
      <c r="E44" s="190"/>
      <c r="F44" s="190"/>
    </row>
    <row r="45" spans="1:6" ht="13.5" thickBot="1">
      <c r="A45" s="191">
        <f>FireTests!C53</f>
        <v>0</v>
      </c>
      <c r="B45" s="193" t="s">
        <v>147</v>
      </c>
      <c r="C45" s="190"/>
      <c r="D45" s="190"/>
      <c r="E45" s="190"/>
      <c r="F45" s="190"/>
    </row>
    <row r="46" spans="1:6" ht="13.5" thickBot="1">
      <c r="A46" s="191">
        <f>FireTests!D53</f>
        <v>0</v>
      </c>
      <c r="B46" s="208" t="s">
        <v>148</v>
      </c>
      <c r="C46" s="190"/>
      <c r="D46" s="190"/>
      <c r="E46" s="190"/>
      <c r="F46" s="190"/>
    </row>
    <row r="47" spans="1:6" ht="12.75">
      <c r="A47" s="191" t="str">
        <f>FireTests!C55</f>
        <v>- Choose a language -</v>
      </c>
      <c r="B47" s="193" t="s">
        <v>149</v>
      </c>
      <c r="C47" s="190"/>
      <c r="D47" s="190"/>
      <c r="E47" s="190"/>
      <c r="F47" s="190"/>
    </row>
    <row r="48" spans="1:6" ht="12.75">
      <c r="A48" s="191" t="str">
        <f>FireTests!C56</f>
        <v>- Make a choice -</v>
      </c>
      <c r="B48" s="204" t="s">
        <v>112</v>
      </c>
      <c r="C48" s="190"/>
      <c r="D48" s="190"/>
      <c r="E48" s="190"/>
      <c r="F48" s="190"/>
    </row>
    <row r="49" spans="1:6" ht="12.75">
      <c r="A49" s="191">
        <f>FireTests!C57</f>
        <v>0</v>
      </c>
      <c r="B49" s="193" t="s">
        <v>150</v>
      </c>
      <c r="C49" s="190"/>
      <c r="D49" s="190"/>
      <c r="E49" s="190"/>
      <c r="F49" s="190"/>
    </row>
    <row r="50" spans="1:6" ht="12.75">
      <c r="A50" s="191">
        <f>FireTests!C58</f>
        <v>0</v>
      </c>
      <c r="B50" s="209" t="s">
        <v>114</v>
      </c>
      <c r="C50" s="190"/>
      <c r="D50" s="190"/>
      <c r="E50" s="190"/>
      <c r="F50" s="190"/>
    </row>
    <row r="51" spans="1:6" ht="12.75">
      <c r="A51" s="191">
        <f>FireTests!C59</f>
        <v>0</v>
      </c>
      <c r="B51" s="209" t="s">
        <v>115</v>
      </c>
      <c r="C51" s="190"/>
      <c r="D51" s="190"/>
      <c r="E51" s="190"/>
      <c r="F51" s="190"/>
    </row>
    <row r="52" spans="1:6" ht="27" customHeight="1">
      <c r="A52" s="210">
        <f>IF('General Info'!C43="",'General Info'!C44,IF('General Info'!C44="",'General Info'!C43,"Use surface: "&amp;'General Info'!C43&amp;CHAR(10)&amp;"Backing layer(s): "&amp;'General Info'!C44))</f>
        <v>0</v>
      </c>
      <c r="B52" s="204" t="s">
        <v>151</v>
      </c>
      <c r="C52" s="190" t="s">
        <v>152</v>
      </c>
      <c r="D52" s="190"/>
      <c r="E52" s="190"/>
      <c r="F52" s="190"/>
    </row>
    <row r="53" spans="1:6" ht="27" customHeight="1">
      <c r="A53" s="211" t="str">
        <f>FireTests!C19</f>
        <v>- Make a choice -</v>
      </c>
      <c r="B53" s="212" t="str">
        <f>FireTests!B19</f>
        <v>Targeted fire classification</v>
      </c>
      <c r="C53" s="190" t="s">
        <v>152</v>
      </c>
      <c r="D53" s="190"/>
      <c r="E53" s="190"/>
      <c r="F53" s="190"/>
    </row>
    <row r="54" spans="1:6" ht="27" customHeight="1">
      <c r="A54" s="211" t="str">
        <f>FireTests!C20</f>
        <v>- Make a choice -</v>
      </c>
      <c r="B54" s="212" t="str">
        <f>FireTests!B20</f>
        <v>Stop testing in case of failed results?</v>
      </c>
      <c r="C54" s="190" t="s">
        <v>152</v>
      </c>
      <c r="D54" s="190"/>
      <c r="E54" s="190"/>
      <c r="F54" s="190"/>
    </row>
    <row r="55" spans="1:6" ht="27" customHeight="1">
      <c r="A55" s="213">
        <f>FireTests!C46</f>
        <v>0</v>
      </c>
      <c r="B55" s="214" t="str">
        <f>FireTests!B46</f>
        <v>Intended end use application(s)</v>
      </c>
      <c r="C55" s="190" t="s">
        <v>152</v>
      </c>
      <c r="D55" s="190"/>
      <c r="E55" s="190"/>
      <c r="F55" s="190"/>
    </row>
    <row r="56" spans="1:6" ht="27" customHeight="1">
      <c r="A56" s="215">
        <f>'General Info'!C29</f>
        <v>0</v>
      </c>
      <c r="B56" s="214" t="s">
        <v>153</v>
      </c>
      <c r="C56" s="190" t="s">
        <v>154</v>
      </c>
      <c r="D56" s="190"/>
      <c r="E56" s="190"/>
      <c r="F56" s="190"/>
    </row>
    <row r="57" spans="1:6" ht="27" customHeight="1">
      <c r="A57" s="213" t="str">
        <f>IF(FireTests!D55=CONFIG!B5,"N/A",FireTests!D55)</f>
        <v>N/A</v>
      </c>
      <c r="B57" s="214" t="s">
        <v>155</v>
      </c>
      <c r="C57" s="190" t="s">
        <v>156</v>
      </c>
      <c r="D57" s="190"/>
      <c r="E57" s="190"/>
      <c r="F57" s="190"/>
    </row>
    <row r="58" spans="1:6" ht="12.75">
      <c r="A58" s="216" t="str">
        <f>CONFIG!H35</f>
        <v>-</v>
      </c>
      <c r="B58" s="217" t="s">
        <v>157</v>
      </c>
      <c r="C58" s="190" t="s">
        <v>152</v>
      </c>
      <c r="D58" s="190"/>
      <c r="E58" s="190"/>
      <c r="F58" s="190"/>
    </row>
    <row r="59" spans="1:6" ht="12.75">
      <c r="A59" s="205" t="str">
        <f>IF(ISNUMBER(MATCH('General Info'!C41,CONFIG!G11:G18,0)),CONFIG!G35,"No advise. Type of product not chosen from list.")</f>
        <v>No advise. Type of product not chosen from list.</v>
      </c>
      <c r="B59" s="190" t="s">
        <v>158</v>
      </c>
      <c r="C59" s="190" t="s">
        <v>152</v>
      </c>
      <c r="D59" s="190"/>
      <c r="E59" s="190"/>
      <c r="F59" s="190"/>
    </row>
    <row r="60" spans="1:6" ht="12.75">
      <c r="A60" s="205" t="str">
        <f>IF(ISNUMBER(SEARCH(A58,A59)),A58,IF(AND(A58=CONFIG!H31,ExportFireTests!A59=CONFIG!G35),ExportFireTests!A58,"Our advise doesn't match customers choice. Check!"))</f>
        <v>Our advise doesn't match customers choice. Check!</v>
      </c>
      <c r="B60" s="190" t="s">
        <v>159</v>
      </c>
      <c r="C60" s="190" t="s">
        <v>152</v>
      </c>
      <c r="D60" s="190"/>
      <c r="E60" s="190"/>
      <c r="F60" s="190"/>
    </row>
    <row r="61" spans="1:6" ht="12.75">
      <c r="A61" s="205" t="str">
        <f>IF('General Info'!C42=CONFIG!E12,CONFIG!E12,CONFIG!E11)</f>
        <v>Product</v>
      </c>
      <c r="B61" s="190" t="s">
        <v>160</v>
      </c>
      <c r="C61" s="190" t="s">
        <v>152</v>
      </c>
      <c r="D61" s="190"/>
      <c r="E61" s="190"/>
      <c r="F61" s="190"/>
    </row>
    <row r="62" spans="1:6" ht="12.75">
      <c r="A62" s="205" t="str">
        <f>'General Info'!C32</f>
        <v>- Choose a language -</v>
      </c>
      <c r="B62" s="190" t="s">
        <v>161</v>
      </c>
      <c r="C62" s="190"/>
      <c r="D62" s="190"/>
      <c r="E62" s="190"/>
      <c r="F62" s="190"/>
    </row>
    <row r="63" spans="1:6" ht="12.75">
      <c r="A63" s="205" t="str">
        <f>'General Info'!D32</f>
        <v>- Choose a language for a 2nd report (if applicable) -</v>
      </c>
      <c r="B63" s="190" t="s">
        <v>162</v>
      </c>
      <c r="C63" s="190"/>
      <c r="D63" s="190"/>
      <c r="E63" s="190"/>
      <c r="F63" s="190"/>
    </row>
    <row r="64" spans="1:6" ht="12.75">
      <c r="A64" s="205"/>
      <c r="B64" s="190"/>
      <c r="C64" s="190"/>
      <c r="D64" s="190"/>
      <c r="E64" s="190"/>
      <c r="F64" s="190"/>
    </row>
    <row r="65" spans="1:6" ht="12.75">
      <c r="A65" s="205"/>
      <c r="B65" s="190"/>
      <c r="C65" s="190"/>
      <c r="D65" s="190"/>
      <c r="E65" s="190"/>
      <c r="F65" s="190"/>
    </row>
    <row r="66" spans="1:6" ht="12.75">
      <c r="A66" s="205"/>
      <c r="B66" s="190"/>
      <c r="C66" s="190"/>
      <c r="D66" s="190"/>
      <c r="E66" s="190"/>
      <c r="F66" s="190"/>
    </row>
    <row r="67" spans="1:6" ht="12.75">
      <c r="A67" s="205"/>
      <c r="B67" s="190"/>
      <c r="C67" s="190"/>
      <c r="D67" s="190"/>
      <c r="E67" s="190"/>
      <c r="F67" s="190"/>
    </row>
    <row r="68" spans="1:6" ht="12.75">
      <c r="A68" s="205"/>
      <c r="B68" s="190"/>
      <c r="C68" s="190"/>
      <c r="D68" s="190"/>
      <c r="E68" s="190"/>
      <c r="F68" s="190"/>
    </row>
    <row r="69" spans="1:6" ht="12.75">
      <c r="A69" s="205"/>
      <c r="B69" s="190"/>
      <c r="C69" s="190"/>
      <c r="D69" s="190"/>
      <c r="E69" s="190"/>
      <c r="F69" s="190"/>
    </row>
    <row r="70" spans="1:6" ht="12.75">
      <c r="A70" s="205"/>
      <c r="B70" s="190"/>
      <c r="C70" s="190"/>
      <c r="D70" s="190"/>
      <c r="E70" s="190"/>
      <c r="F70" s="190"/>
    </row>
    <row r="71" spans="1:6" ht="12.75">
      <c r="A71" s="205"/>
      <c r="B71" s="190"/>
      <c r="C71" s="190"/>
      <c r="D71" s="190"/>
      <c r="E71" s="190"/>
      <c r="F71" s="190"/>
    </row>
    <row r="72" spans="1:6" ht="12.75">
      <c r="A72" s="205"/>
      <c r="B72" s="190"/>
      <c r="C72" s="190"/>
      <c r="D72" s="190"/>
      <c r="E72" s="190"/>
      <c r="F72" s="190"/>
    </row>
    <row r="73" spans="1:6" ht="12.75">
      <c r="A73" s="205"/>
      <c r="B73" s="190"/>
      <c r="C73" s="190"/>
      <c r="D73" s="190"/>
      <c r="E73" s="190"/>
      <c r="F73" s="190"/>
    </row>
    <row r="74" spans="1:6" ht="12.75">
      <c r="A74" s="205"/>
      <c r="B74" s="190"/>
      <c r="C74" s="190"/>
      <c r="D74" s="190"/>
      <c r="E74" s="190"/>
      <c r="F74" s="190"/>
    </row>
    <row r="75" spans="1:6" ht="12.75">
      <c r="A75" s="205"/>
      <c r="B75" s="190"/>
      <c r="C75" s="190"/>
      <c r="D75" s="190"/>
      <c r="E75" s="190"/>
      <c r="F75" s="190"/>
    </row>
    <row r="76" spans="1:6" ht="12.75">
      <c r="A76" s="205"/>
      <c r="B76" s="190"/>
      <c r="C76" s="190"/>
      <c r="D76" s="190"/>
      <c r="E76" s="190"/>
      <c r="F76" s="190"/>
    </row>
    <row r="77" spans="1:6" ht="12.75">
      <c r="A77" s="205"/>
      <c r="B77" s="190"/>
      <c r="C77" s="190"/>
      <c r="D77" s="190"/>
      <c r="E77" s="190"/>
      <c r="F77" s="190"/>
    </row>
    <row r="78" spans="1:6" ht="12.75">
      <c r="A78" s="205"/>
      <c r="B78" s="190"/>
      <c r="C78" s="190"/>
      <c r="D78" s="190"/>
      <c r="E78" s="190"/>
      <c r="F78" s="190"/>
    </row>
    <row r="79" spans="1:6" ht="12.75">
      <c r="A79" s="205"/>
      <c r="B79" s="190"/>
      <c r="C79" s="190"/>
      <c r="D79" s="190"/>
      <c r="E79" s="190"/>
      <c r="F79" s="190"/>
    </row>
    <row r="80" spans="1:6" ht="12.75">
      <c r="A80" s="205"/>
      <c r="B80" s="190"/>
      <c r="C80" s="190"/>
      <c r="D80" s="190"/>
      <c r="E80" s="190"/>
      <c r="F80" s="190"/>
    </row>
    <row r="81" spans="1:6" ht="12.75">
      <c r="A81" s="205"/>
      <c r="B81" s="190"/>
      <c r="C81" s="190"/>
      <c r="D81" s="190"/>
      <c r="E81" s="190"/>
      <c r="F81" s="190"/>
    </row>
    <row r="82" spans="1:6" ht="12.75">
      <c r="A82" s="205"/>
      <c r="B82" s="190"/>
      <c r="C82" s="190"/>
      <c r="D82" s="190"/>
      <c r="E82" s="190"/>
      <c r="F82" s="190"/>
    </row>
    <row r="83" spans="1:6" ht="12.75">
      <c r="A83" s="205"/>
      <c r="B83" s="190"/>
      <c r="C83" s="190"/>
      <c r="D83" s="190"/>
      <c r="E83" s="190"/>
      <c r="F83" s="190"/>
    </row>
    <row r="84" spans="1:6" ht="12.75">
      <c r="A84" s="205"/>
      <c r="B84" s="190"/>
      <c r="C84" s="190"/>
      <c r="D84" s="190"/>
      <c r="E84" s="190"/>
      <c r="F84" s="190"/>
    </row>
    <row r="85" spans="1:6" ht="12.75">
      <c r="A85" s="205"/>
      <c r="B85" s="190"/>
      <c r="C85" s="190"/>
      <c r="D85" s="190"/>
      <c r="E85" s="190"/>
      <c r="F85" s="190"/>
    </row>
    <row r="86" spans="1:6" ht="12.75">
      <c r="A86" s="205"/>
      <c r="B86" s="190"/>
      <c r="C86" s="190"/>
      <c r="D86" s="190"/>
      <c r="E86" s="190"/>
      <c r="F86" s="190"/>
    </row>
    <row r="87" spans="1:6" ht="12.75">
      <c r="A87" s="205"/>
      <c r="B87" s="190"/>
      <c r="C87" s="190"/>
      <c r="D87" s="190"/>
      <c r="E87" s="190"/>
      <c r="F87" s="190"/>
    </row>
    <row r="88" spans="1:6" ht="12.75">
      <c r="A88" s="205"/>
      <c r="B88" s="190"/>
      <c r="C88" s="190"/>
      <c r="D88" s="190"/>
      <c r="E88" s="190"/>
      <c r="F88" s="190"/>
    </row>
    <row r="89" spans="1:6" ht="12.75">
      <c r="A89" s="205"/>
      <c r="B89" s="190"/>
      <c r="C89" s="190"/>
      <c r="D89" s="190"/>
      <c r="E89" s="190"/>
      <c r="F89" s="190"/>
    </row>
    <row r="90" spans="1:6" ht="12.75">
      <c r="A90" s="205"/>
      <c r="B90" s="190"/>
      <c r="C90" s="190"/>
      <c r="D90" s="190"/>
      <c r="E90" s="190"/>
      <c r="F90" s="190"/>
    </row>
    <row r="91" spans="1:6" ht="12.75">
      <c r="A91" s="205"/>
      <c r="B91" s="190"/>
      <c r="C91" s="190"/>
      <c r="D91" s="190"/>
      <c r="E91" s="190"/>
      <c r="F91" s="190"/>
    </row>
    <row r="92" spans="1:6" ht="12.75">
      <c r="A92" s="205"/>
      <c r="B92" s="190"/>
      <c r="C92" s="190"/>
      <c r="D92" s="190"/>
      <c r="E92" s="190"/>
      <c r="F92" s="190"/>
    </row>
    <row r="93" spans="1:6" ht="12.75">
      <c r="A93" s="205"/>
      <c r="B93" s="190"/>
      <c r="C93" s="190"/>
      <c r="D93" s="190"/>
      <c r="E93" s="190"/>
      <c r="F93" s="190"/>
    </row>
    <row r="94" spans="1:6" ht="12.75">
      <c r="A94" s="205"/>
      <c r="B94" s="190"/>
      <c r="C94" s="190"/>
      <c r="D94" s="190"/>
      <c r="E94" s="190"/>
      <c r="F94" s="190"/>
    </row>
  </sheetData>
  <sheetProtection algorithmName="SHA-512" hashValue="/Hl51o6ucesfZzKRZUI49WMiVUi8xm3/2p+WahrhiR/vAbD0nJ/Z2WPA+DHNlLFrTg1CG6s7KWLTTq4TWOqYNQ==" saltValue="AoUWBksZWri7owlCBCn3pw==" spinCount="100000" sheet="1" formatCells="0" formatColumns="0" formatRows="0"/>
  <conditionalFormatting sqref="B14:B16">
    <cfRule type="expression" priority="14" dxfId="5">
      <formula>#REF!="x"</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E26BD3A7-A5F1-4B22-937E-BBF0C936557F}">
  <sheetPr codeName="Sheet10"/>
  <dimension ref="A1:Z88"/>
  <sheetViews>
    <sheetView zoomScale="70" zoomScaleNormal="70" zoomScaleSheetLayoutView="50" workbookViewId="0" topLeftCell="A1">
      <selection pane="topLeft" activeCell="I27" sqref="I27"/>
    </sheetView>
  </sheetViews>
  <sheetFormatPr defaultColWidth="8.85428571428571" defaultRowHeight="12.75"/>
  <cols>
    <col min="1" max="1" width="27.2857142857143" style="16" customWidth="1"/>
    <col min="2" max="2" width="27.7142857142857" style="16" customWidth="1"/>
    <col min="3" max="3" width="8.85714285714286" style="16"/>
    <col min="4" max="4" width="27.2857142857143" style="16" customWidth="1"/>
    <col min="5" max="5" width="17.2857142857143" style="16" customWidth="1"/>
    <col min="6" max="6" width="8.85714285714286" style="16"/>
    <col min="7" max="7" width="137.428571428571" style="16" customWidth="1"/>
    <col min="8" max="8" width="12.1428571428571" style="16" customWidth="1"/>
    <col min="9" max="9" width="14" style="15" customWidth="1"/>
    <col min="10" max="10" width="8.85714285714286" style="15"/>
    <col min="11" max="15" width="8.85714285714286" style="16"/>
    <col min="16" max="16" width="15.1428571428571" style="16" customWidth="1"/>
    <col min="17" max="17" width="11.4285714285714" style="16" customWidth="1"/>
    <col min="18" max="18" width="12.2857142857143" style="16" customWidth="1"/>
    <col min="19" max="19" width="11.5714285714286" style="16" customWidth="1"/>
    <col min="20" max="21" width="14.7142857142857" style="16" customWidth="1"/>
    <col min="22" max="22" width="15.2857142857143" style="16" customWidth="1"/>
    <col min="23" max="23" width="8.85714285714286" style="16" customWidth="1"/>
    <col min="24" max="24" width="8.71428571428571" style="16" customWidth="1"/>
    <col min="25" max="25" width="19.5714285714286" style="16" customWidth="1"/>
    <col min="26" max="26" width="46.2857142857143" style="16" customWidth="1"/>
    <col min="27" max="16384" width="8.85714285714286" style="16"/>
  </cols>
  <sheetData>
    <row r="1" spans="1:2" ht="41.45" customHeight="1">
      <c r="A1" s="103" t="s">
        <v>163</v>
      </c>
      <c r="B1" s="104"/>
    </row>
    <row r="4" spans="2:3" ht="12.75">
      <c r="B4" s="36"/>
      <c r="C4" s="36"/>
    </row>
    <row r="5" spans="1:10" ht="12.75">
      <c r="A5" s="33" t="s">
        <v>17</v>
      </c>
      <c r="B5" s="33" t="s">
        <v>18</v>
      </c>
      <c r="C5" s="36"/>
      <c r="H5" s="36"/>
      <c r="I5" s="18"/>
      <c r="J5" s="18"/>
    </row>
    <row r="6" spans="1:10" ht="12.75">
      <c r="A6" s="15" t="s">
        <v>164</v>
      </c>
      <c r="B6" s="15" t="s">
        <v>164</v>
      </c>
      <c r="H6" s="21"/>
      <c r="I6" s="18"/>
      <c r="J6" s="145"/>
    </row>
    <row r="7" spans="1:10" ht="12.75">
      <c r="A7" s="15" t="s">
        <v>165</v>
      </c>
      <c r="B7" s="15" t="s">
        <v>165</v>
      </c>
      <c r="E7" s="18"/>
      <c r="H7" s="36"/>
      <c r="I7" s="18"/>
      <c r="J7" s="18"/>
    </row>
    <row r="8" spans="1:10" ht="13.5" thickBot="1">
      <c r="A8" s="15" t="s">
        <v>166</v>
      </c>
      <c r="B8" s="15" t="s">
        <v>166</v>
      </c>
      <c r="E8" s="18"/>
      <c r="H8" s="25"/>
      <c r="I8" s="18"/>
      <c r="J8" s="26"/>
    </row>
    <row r="9" spans="1:10" ht="12.75">
      <c r="A9" s="15" t="s">
        <v>167</v>
      </c>
      <c r="B9" s="15" t="s">
        <v>167</v>
      </c>
      <c r="E9" s="130" t="s">
        <v>168</v>
      </c>
      <c r="G9" s="130" t="s">
        <v>169</v>
      </c>
      <c r="H9" s="36"/>
      <c r="I9" s="18"/>
      <c r="J9" s="18"/>
    </row>
    <row r="10" spans="2:10" ht="12.75">
      <c r="B10" s="39"/>
      <c r="E10" s="131" t="s">
        <v>30</v>
      </c>
      <c r="G10" s="131" t="s">
        <v>28</v>
      </c>
      <c r="H10" s="25"/>
      <c r="I10" s="18"/>
      <c r="J10" s="26"/>
    </row>
    <row r="11" spans="2:10" ht="12.75">
      <c r="B11" s="39"/>
      <c r="E11" s="131" t="s">
        <v>170</v>
      </c>
      <c r="G11" s="134" t="s">
        <v>171</v>
      </c>
      <c r="H11" s="36"/>
      <c r="I11" s="18"/>
      <c r="J11" s="18"/>
    </row>
    <row r="12" spans="1:10" ht="13.5" thickBot="1">
      <c r="A12" s="144"/>
      <c r="B12" s="39"/>
      <c r="E12" s="132" t="s">
        <v>172</v>
      </c>
      <c r="G12" s="134" t="s">
        <v>173</v>
      </c>
      <c r="H12" s="26"/>
      <c r="I12" s="18"/>
      <c r="J12" s="26"/>
    </row>
    <row r="13" spans="2:23" ht="12.75">
      <c r="B13" s="39"/>
      <c r="G13" s="134" t="s">
        <v>174</v>
      </c>
      <c r="H13" s="36"/>
      <c r="I13" s="18"/>
      <c r="J13" s="18"/>
      <c r="P13" s="137"/>
      <c r="Q13" s="36"/>
      <c r="R13" s="36"/>
      <c r="S13" s="36"/>
      <c r="T13" s="36"/>
      <c r="U13" s="36"/>
      <c r="V13" s="36"/>
      <c r="W13" s="36"/>
    </row>
    <row r="14" spans="2:23" ht="12.75">
      <c r="B14" s="39"/>
      <c r="G14" s="134" t="s">
        <v>175</v>
      </c>
      <c r="Q14" s="36"/>
      <c r="R14" s="136"/>
      <c r="S14" s="136"/>
      <c r="T14" s="136"/>
      <c r="U14" s="136"/>
      <c r="V14" s="36"/>
      <c r="W14" s="36"/>
    </row>
    <row r="15" spans="2:23" ht="15.75" thickBot="1">
      <c r="B15" s="19"/>
      <c r="G15" s="134" t="s">
        <v>176</v>
      </c>
      <c r="I15" s="146"/>
      <c r="J15" s="147"/>
      <c r="K15" s="148"/>
      <c r="L15" s="148"/>
      <c r="Q15" s="36"/>
      <c r="R15" s="138"/>
      <c r="S15" s="136"/>
      <c r="T15" s="136"/>
      <c r="U15" s="136"/>
      <c r="V15" s="36"/>
      <c r="W15" s="36"/>
    </row>
    <row r="16" spans="2:23" ht="12.75">
      <c r="B16" s="19"/>
      <c r="E16" s="133" t="s">
        <v>177</v>
      </c>
      <c r="G16" s="134" t="s">
        <v>178</v>
      </c>
      <c r="Q16" s="36"/>
      <c r="R16" s="36"/>
      <c r="S16" s="36"/>
      <c r="T16" s="36"/>
      <c r="U16" s="36"/>
      <c r="V16" s="36"/>
      <c r="W16" s="36"/>
    </row>
    <row r="17" spans="2:23" ht="13.5" thickBot="1">
      <c r="B17" s="18"/>
      <c r="E17" s="134" t="s">
        <v>179</v>
      </c>
      <c r="G17" s="134" t="s">
        <v>180</v>
      </c>
      <c r="Q17" s="36"/>
      <c r="R17" s="36"/>
      <c r="S17" s="36"/>
      <c r="T17" s="36"/>
      <c r="U17" s="36"/>
      <c r="V17" s="36"/>
      <c r="W17" s="36"/>
    </row>
    <row r="18" spans="1:26" ht="13.5" thickBot="1">
      <c r="A18" s="22" t="s">
        <v>181</v>
      </c>
      <c r="B18" s="28" t="s">
        <v>30</v>
      </c>
      <c r="E18" s="132"/>
      <c r="G18" s="132" t="s">
        <v>182</v>
      </c>
      <c r="P18"/>
      <c r="Q18"/>
      <c r="R18"/>
      <c r="S18"/>
      <c r="T18"/>
      <c r="U18"/>
      <c r="V18"/>
      <c r="W18"/>
      <c r="X18"/>
      <c r="Y18" s="15"/>
      <c r="Z18" s="139"/>
    </row>
    <row r="19" spans="1:26" ht="12.75">
      <c r="A19" s="24"/>
      <c r="B19" s="29" t="s">
        <v>95</v>
      </c>
      <c r="P19"/>
      <c r="Q19" s="140"/>
      <c r="R19" s="140"/>
      <c r="S19" s="140"/>
      <c r="T19" s="140"/>
      <c r="U19" s="140"/>
      <c r="V19" s="140"/>
      <c r="W19" s="140"/>
      <c r="X19" s="140"/>
      <c r="Y19" s="140"/>
      <c r="Z19" s="140"/>
    </row>
    <row r="20" spans="1:26" ht="15" thickBot="1">
      <c r="A20" s="27"/>
      <c r="B20" s="30" t="s">
        <v>183</v>
      </c>
      <c r="E20" s="16" t="s">
        <v>184</v>
      </c>
      <c r="K20" s="20"/>
      <c r="P20"/>
      <c r="Q20"/>
      <c r="R20"/>
      <c r="S20"/>
      <c r="T20"/>
      <c r="U20"/>
      <c r="V20"/>
      <c r="W20"/>
      <c r="X20" s="140"/>
      <c r="Y20" s="15"/>
      <c r="Z20" s="15"/>
    </row>
    <row r="21" spans="1:26" ht="14.25">
      <c r="A21" s="31"/>
      <c r="E21" s="16" t="s">
        <v>179</v>
      </c>
      <c r="K21" s="20"/>
      <c r="P21"/>
      <c r="Q21" s="140"/>
      <c r="R21" s="140"/>
      <c r="S21" s="140"/>
      <c r="T21" s="140"/>
      <c r="U21" s="140"/>
      <c r="V21" s="140"/>
      <c r="W21" s="140"/>
      <c r="X21" s="140"/>
      <c r="Y21"/>
      <c r="Z21"/>
    </row>
    <row r="22" spans="1:26" ht="12.75">
      <c r="A22" s="18"/>
      <c r="B22" s="26"/>
      <c r="P22"/>
      <c r="Q22"/>
      <c r="R22"/>
      <c r="S22"/>
      <c r="T22"/>
      <c r="U22"/>
      <c r="V22"/>
      <c r="W22"/>
      <c r="X22" s="140"/>
      <c r="Y22" s="15"/>
      <c r="Z22" s="15"/>
    </row>
    <row r="23" spans="2:26" ht="13.5" thickBot="1">
      <c r="B23" s="18"/>
      <c r="P23"/>
      <c r="Q23"/>
      <c r="R23"/>
      <c r="S23"/>
      <c r="T23"/>
      <c r="U23"/>
      <c r="V23"/>
      <c r="W23"/>
      <c r="X23" s="140"/>
      <c r="Y23" s="15"/>
      <c r="Z23" s="15"/>
    </row>
    <row r="24" spans="2:24" ht="12.75">
      <c r="B24" s="18"/>
      <c r="E24" s="133" t="s">
        <v>30</v>
      </c>
      <c r="G24" s="130" t="s">
        <v>185</v>
      </c>
      <c r="H24" s="172" t="s">
        <v>186</v>
      </c>
      <c r="I24" s="166"/>
      <c r="P24"/>
      <c r="Q24" s="140"/>
      <c r="R24" s="140"/>
      <c r="S24" s="140"/>
      <c r="T24" s="140"/>
      <c r="U24" s="140"/>
      <c r="V24" s="140"/>
      <c r="W24"/>
      <c r="X24" s="140"/>
    </row>
    <row r="25" spans="2:24" ht="12.75">
      <c r="B25" s="18"/>
      <c r="E25" s="134" t="s">
        <v>187</v>
      </c>
      <c r="G25" s="131" t="s">
        <v>61</v>
      </c>
      <c r="H25" s="173" t="s">
        <v>188</v>
      </c>
      <c r="I25" s="168"/>
      <c r="P25"/>
      <c r="Q25" s="140"/>
      <c r="R25" s="140"/>
      <c r="S25" s="140"/>
      <c r="T25" s="140"/>
      <c r="U25" s="140"/>
      <c r="V25" s="140"/>
      <c r="W25"/>
      <c r="X25" s="140"/>
    </row>
    <row r="26" spans="2:24" ht="13.5" thickBot="1">
      <c r="B26" s="18"/>
      <c r="E26" s="132" t="s">
        <v>189</v>
      </c>
      <c r="G26" s="134" t="str">
        <f>H26&amp;" "&amp;I26</f>
        <v>EN14041 (resilient/laminate/WPC)</v>
      </c>
      <c r="H26" s="134" t="s">
        <v>190</v>
      </c>
      <c r="I26" s="134" t="s">
        <v>191</v>
      </c>
      <c r="P26"/>
      <c r="Q26" s="140"/>
      <c r="R26" s="140"/>
      <c r="S26" s="140"/>
      <c r="T26" s="140"/>
      <c r="U26" s="140"/>
      <c r="V26" s="140"/>
      <c r="W26"/>
      <c r="X26" s="140"/>
    </row>
    <row r="27" spans="2:26" ht="12.75">
      <c r="B27" s="18"/>
      <c r="G27" s="134" t="str">
        <f t="shared" si="0" ref="G27:G30">H27&amp;" "&amp;I27</f>
        <v>EN14342 (wood)</v>
      </c>
      <c r="H27" s="134" t="s">
        <v>192</v>
      </c>
      <c r="I27" s="134" t="s">
        <v>193</v>
      </c>
      <c r="P27"/>
      <c r="Q27"/>
      <c r="R27"/>
      <c r="S27"/>
      <c r="T27"/>
      <c r="U27"/>
      <c r="V27"/>
      <c r="W27"/>
      <c r="X27" s="140"/>
      <c r="Y27" s="19"/>
      <c r="Z27" s="19"/>
    </row>
    <row r="28" spans="1:26" ht="12.75">
      <c r="A28" s="324" t="s">
        <v>194</v>
      </c>
      <c r="B28" s="324"/>
      <c r="G28" s="134" t="str">
        <f t="shared" si="0"/>
        <v>EN14904 (sports flooring)</v>
      </c>
      <c r="H28" s="134" t="s">
        <v>195</v>
      </c>
      <c r="I28" s="134" t="s">
        <v>196</v>
      </c>
      <c r="K28" s="33"/>
      <c r="P28"/>
      <c r="Q28"/>
      <c r="R28" s="140"/>
      <c r="S28" s="140"/>
      <c r="T28" s="140"/>
      <c r="U28"/>
      <c r="V28"/>
      <c r="W28" s="140"/>
      <c r="X28" s="140"/>
      <c r="Y28" s="19"/>
      <c r="Z28" s="19"/>
    </row>
    <row r="29" spans="7:26" ht="13.5" thickBot="1">
      <c r="G29" s="134" t="str">
        <f>H29&amp;" "&amp;I29&amp;""</f>
        <v>EN1504-2 (surface protection concrete)</v>
      </c>
      <c r="H29" s="134" t="s">
        <v>197</v>
      </c>
      <c r="I29" s="134" t="s">
        <v>198</v>
      </c>
      <c r="K29" s="17"/>
      <c r="P29"/>
      <c r="Q29" s="140"/>
      <c r="R29" s="140"/>
      <c r="S29"/>
      <c r="T29" s="140"/>
      <c r="U29"/>
      <c r="V29"/>
      <c r="W29" s="140"/>
      <c r="X29" s="140"/>
      <c r="Y29" s="15"/>
      <c r="Z29" s="15"/>
    </row>
    <row r="30" spans="1:26" ht="13.5" thickBot="1">
      <c r="A30" s="23" t="s">
        <v>30</v>
      </c>
      <c r="B30" s="23" t="s">
        <v>30</v>
      </c>
      <c r="D30" s="32" t="s">
        <v>199</v>
      </c>
      <c r="F30" s="34"/>
      <c r="G30" s="134" t="str">
        <f t="shared" si="0"/>
        <v>EN13813 (screed material)</v>
      </c>
      <c r="H30" s="132" t="s">
        <v>200</v>
      </c>
      <c r="I30" s="132" t="s">
        <v>201</v>
      </c>
      <c r="K30" s="35"/>
      <c r="P30"/>
      <c r="Q30"/>
      <c r="R30"/>
      <c r="S30"/>
      <c r="T30"/>
      <c r="U30"/>
      <c r="V30"/>
      <c r="W30"/>
      <c r="X30" s="140"/>
      <c r="Y30" s="19"/>
      <c r="Z30" s="19"/>
    </row>
    <row r="31" spans="1:26" ht="12.75">
      <c r="A31" s="16" t="s">
        <v>202</v>
      </c>
      <c r="B31" s="16" t="s">
        <v>203</v>
      </c>
      <c r="D31" s="43" t="s">
        <v>30</v>
      </c>
      <c r="E31" s="43" t="s">
        <v>30</v>
      </c>
      <c r="F31" s="34"/>
      <c r="G31" s="16" t="str">
        <f>H31</f>
        <v>EN1504-2 and EN13813</v>
      </c>
      <c r="H31" s="16" t="str">
        <f>H29&amp;" and "&amp;H30</f>
        <v>EN1504-2 and EN13813</v>
      </c>
      <c r="P31"/>
      <c r="Q31"/>
      <c r="R31" s="140"/>
      <c r="S31" s="140"/>
      <c r="T31" s="140"/>
      <c r="U31"/>
      <c r="V31"/>
      <c r="W31" s="140"/>
      <c r="X31" s="140"/>
      <c r="Y31" s="19"/>
      <c r="Z31" s="19"/>
    </row>
    <row r="32" spans="1:26" ht="12.75">
      <c r="A32" s="16" t="s">
        <v>204</v>
      </c>
      <c r="B32" s="16" t="s">
        <v>205</v>
      </c>
      <c r="D32" s="41" t="s">
        <v>69</v>
      </c>
      <c r="E32" s="15" t="s">
        <v>206</v>
      </c>
      <c r="F32" s="34"/>
      <c r="G32" s="16" t="str">
        <f>H32</f>
        <v>No European Technical Specification applicable</v>
      </c>
      <c r="H32" s="16" t="s">
        <v>207</v>
      </c>
      <c r="P32"/>
      <c r="Q32"/>
      <c r="R32" s="140"/>
      <c r="S32" s="140"/>
      <c r="T32" s="140"/>
      <c r="U32"/>
      <c r="V32"/>
      <c r="W32" s="140"/>
      <c r="X32" s="140"/>
      <c r="Y32" s="19"/>
      <c r="Z32" s="39"/>
    </row>
    <row r="33" spans="1:25" ht="13.5" thickBot="1">
      <c r="A33" s="16" t="s">
        <v>208</v>
      </c>
      <c r="D33" s="41" t="s">
        <v>75</v>
      </c>
      <c r="E33" s="15" t="s">
        <v>178</v>
      </c>
      <c r="F33" s="34"/>
      <c r="P33"/>
      <c r="Q33"/>
      <c r="R33" s="140"/>
      <c r="S33" s="140"/>
      <c r="T33" s="140"/>
      <c r="U33" s="140"/>
      <c r="V33" s="140"/>
      <c r="W33" s="140"/>
      <c r="X33" s="140"/>
      <c r="Y33" s="19"/>
    </row>
    <row r="34" spans="1:25" ht="12.75">
      <c r="A34" s="16" t="s">
        <v>209</v>
      </c>
      <c r="B34" s="23" t="s">
        <v>30</v>
      </c>
      <c r="D34" s="42" t="s">
        <v>78</v>
      </c>
      <c r="E34" s="15" t="s">
        <v>210</v>
      </c>
      <c r="F34" s="34"/>
      <c r="G34" s="130" t="s">
        <v>211</v>
      </c>
      <c r="H34" s="16" t="s">
        <v>212</v>
      </c>
      <c r="P34"/>
      <c r="Q34"/>
      <c r="R34" s="140"/>
      <c r="S34" s="140"/>
      <c r="T34"/>
      <c r="U34"/>
      <c r="V34"/>
      <c r="W34" s="140"/>
      <c r="X34" s="140"/>
      <c r="Y34" s="19"/>
    </row>
    <row r="35" spans="1:26" ht="13.5" thickBot="1">
      <c r="A35" s="16" t="s">
        <v>213</v>
      </c>
      <c r="B35" s="16" t="s">
        <v>214</v>
      </c>
      <c r="D35" s="44" t="s">
        <v>30</v>
      </c>
      <c r="F35" s="34"/>
      <c r="G35" s="132" t="str">
        <f>IF('General Info'!C45="Yes",CONFIG!H28,IF('General Info'!C41=CONFIG!G16,CONFIG!H27,IF('General Info'!C41=CONFIG!G18,CONFIG!H29&amp;" and/or "&amp;CONFIG!H30,CONFIG!H26)))</f>
        <v>EN14041</v>
      </c>
      <c r="H35" s="16" t="str">
        <f>IF(ISNUMBER(MATCH(FireTests!C25,CONFIG!G25:G32,0)),VLOOKUP(FireTests!C25,CONFIG!G25:H32,2,FALSE),FireTests!C25)</f>
        <v>-</v>
      </c>
      <c r="P35"/>
      <c r="Q35" s="140"/>
      <c r="R35" s="140"/>
      <c r="S35" s="140"/>
      <c r="T35" s="140"/>
      <c r="U35" s="140"/>
      <c r="V35" s="140"/>
      <c r="W35" s="140"/>
      <c r="X35"/>
      <c r="Y35" s="19"/>
      <c r="Z35" s="19"/>
    </row>
    <row r="36" spans="1:26" ht="12.75">
      <c r="A36" s="16" t="s">
        <v>174</v>
      </c>
      <c r="B36" s="16" t="s">
        <v>215</v>
      </c>
      <c r="D36" s="41" t="s">
        <v>183</v>
      </c>
      <c r="F36" s="34"/>
      <c r="P36"/>
      <c r="Q36" s="140"/>
      <c r="R36"/>
      <c r="S36"/>
      <c r="T36" s="140"/>
      <c r="U36" s="140"/>
      <c r="V36" s="140"/>
      <c r="W36" s="140"/>
      <c r="X36" s="140"/>
      <c r="Y36" s="19"/>
      <c r="Z36" s="19"/>
    </row>
    <row r="37" spans="1:26" ht="13.5" thickBot="1">
      <c r="A37" s="16" t="s">
        <v>216</v>
      </c>
      <c r="D37" s="41" t="s">
        <v>95</v>
      </c>
      <c r="F37" s="34"/>
      <c r="P37"/>
      <c r="Q37" s="140"/>
      <c r="R37" s="140"/>
      <c r="S37" s="140"/>
      <c r="T37" s="140"/>
      <c r="U37" s="140"/>
      <c r="V37" s="140"/>
      <c r="W37" s="140"/>
      <c r="X37" s="140"/>
      <c r="Y37" s="19"/>
      <c r="Z37" s="19"/>
    </row>
    <row r="38" spans="4:26" ht="13.5" thickBot="1">
      <c r="D38" s="41"/>
      <c r="F38" s="34"/>
      <c r="G38" s="164" t="s">
        <v>217</v>
      </c>
      <c r="H38" s="165"/>
      <c r="I38" s="70"/>
      <c r="J38" s="166"/>
      <c r="P38"/>
      <c r="Q38" s="140"/>
      <c r="R38"/>
      <c r="S38"/>
      <c r="T38"/>
      <c r="U38"/>
      <c r="V38"/>
      <c r="W38"/>
      <c r="X38" s="140"/>
      <c r="Y38" s="19"/>
      <c r="Z38" s="19"/>
    </row>
    <row r="39" spans="1:25" ht="12.75">
      <c r="A39" s="23" t="s">
        <v>30</v>
      </c>
      <c r="B39" s="16" t="s">
        <v>95</v>
      </c>
      <c r="D39" s="42"/>
      <c r="F39" s="34"/>
      <c r="G39" s="24" t="s">
        <v>218</v>
      </c>
      <c r="J39" s="167"/>
      <c r="P39"/>
      <c r="Q39" s="140"/>
      <c r="R39" s="140"/>
      <c r="S39" s="140"/>
      <c r="T39" s="140"/>
      <c r="U39" s="140"/>
      <c r="V39" s="140"/>
      <c r="W39" s="140"/>
      <c r="X39"/>
      <c r="Y39" s="141"/>
    </row>
    <row r="40" spans="1:25" ht="12.75">
      <c r="A40" s="15" t="s">
        <v>219</v>
      </c>
      <c r="B40" s="16" t="s">
        <v>183</v>
      </c>
      <c r="E40" s="36"/>
      <c r="F40" s="34"/>
      <c r="G40" s="174" t="s">
        <v>220</v>
      </c>
      <c r="J40" s="168"/>
      <c r="P40"/>
      <c r="Q40" s="140"/>
      <c r="R40" s="140"/>
      <c r="S40" s="140"/>
      <c r="T40" s="140"/>
      <c r="U40" s="140"/>
      <c r="V40" s="140"/>
      <c r="W40" s="140"/>
      <c r="X40"/>
      <c r="Y40" s="141"/>
    </row>
    <row r="41" spans="1:25" ht="34.5" customHeight="1" thickBot="1">
      <c r="A41" s="16" t="s">
        <v>221</v>
      </c>
      <c r="E41" s="36"/>
      <c r="F41" s="34"/>
      <c r="G41" s="325" t="str">
        <f>G39&amp;CHAR(10)&amp;G40</f>
        <v>Required test are determined by the applicable European Technical Specification
Normally tests marked with 'x' in column 'Automatic' are performed. If the applicable European Technical Specification requires less tests for your product, we will inform you about this.</v>
      </c>
      <c r="H41" s="326"/>
      <c r="I41" s="326"/>
      <c r="J41" s="327"/>
      <c r="P41"/>
      <c r="Q41" s="140"/>
      <c r="R41"/>
      <c r="S41"/>
      <c r="T41"/>
      <c r="U41"/>
      <c r="V41"/>
      <c r="W41"/>
      <c r="X41" s="140"/>
      <c r="Y41" s="141"/>
    </row>
    <row r="42" spans="4:26" ht="12.75">
      <c r="D42" s="16" t="s">
        <v>222</v>
      </c>
      <c r="E42" s="36"/>
      <c r="F42" s="34"/>
      <c r="G42" s="34"/>
      <c r="P42"/>
      <c r="Q42" s="140"/>
      <c r="R42"/>
      <c r="S42"/>
      <c r="T42"/>
      <c r="U42"/>
      <c r="V42"/>
      <c r="W42" s="140"/>
      <c r="X42" s="140"/>
      <c r="Y42" s="19"/>
      <c r="Z42" s="19"/>
    </row>
    <row r="43" spans="1:26" ht="12.75">
      <c r="A43" s="53" t="s">
        <v>223</v>
      </c>
      <c r="D43" s="33" t="s">
        <v>30</v>
      </c>
      <c r="E43" s="36"/>
      <c r="F43" s="34"/>
      <c r="G43" s="34"/>
      <c r="P43"/>
      <c r="Q43" s="140"/>
      <c r="R43" s="140"/>
      <c r="S43" s="140"/>
      <c r="T43" s="140"/>
      <c r="U43" s="140"/>
      <c r="V43" s="140"/>
      <c r="W43" s="140"/>
      <c r="X43" s="140"/>
      <c r="Y43" s="19"/>
      <c r="Z43" s="19"/>
    </row>
    <row r="44" spans="1:26" ht="12.75">
      <c r="A44" s="51" t="s">
        <v>30</v>
      </c>
      <c r="D44" s="16" t="s">
        <v>224</v>
      </c>
      <c r="E44" s="36"/>
      <c r="F44" s="34"/>
      <c r="G44" s="34"/>
      <c r="P44"/>
      <c r="Q44" s="140"/>
      <c r="R44" s="140"/>
      <c r="S44" s="140"/>
      <c r="T44" s="140"/>
      <c r="U44" s="140"/>
      <c r="V44" s="140"/>
      <c r="W44" s="140"/>
      <c r="X44" s="140"/>
      <c r="Y44" s="19"/>
      <c r="Z44" s="19"/>
    </row>
    <row r="45" spans="1:26" ht="12.75">
      <c r="A45" s="15" t="s">
        <v>225</v>
      </c>
      <c r="D45" s="16" t="s">
        <v>226</v>
      </c>
      <c r="E45" s="36"/>
      <c r="F45" s="34"/>
      <c r="G45" s="34"/>
      <c r="P45"/>
      <c r="Q45" s="140"/>
      <c r="R45" s="140"/>
      <c r="S45" s="140"/>
      <c r="T45" s="140"/>
      <c r="U45" s="140"/>
      <c r="V45" s="140"/>
      <c r="W45" s="140"/>
      <c r="X45" s="140"/>
      <c r="Y45" s="19"/>
      <c r="Z45" s="19"/>
    </row>
    <row r="46" spans="1:26" ht="12.75">
      <c r="A46" s="15" t="s">
        <v>227</v>
      </c>
      <c r="D46" s="16" t="s">
        <v>228</v>
      </c>
      <c r="E46" s="36"/>
      <c r="F46" s="34"/>
      <c r="G46" s="34"/>
      <c r="P46"/>
      <c r="Q46" s="140"/>
      <c r="R46" s="140"/>
      <c r="S46" s="140"/>
      <c r="T46" s="140"/>
      <c r="U46" s="140"/>
      <c r="V46" s="140"/>
      <c r="W46" s="140"/>
      <c r="X46" s="140"/>
      <c r="Y46" s="19"/>
      <c r="Z46" s="19"/>
    </row>
    <row r="47" spans="1:25" ht="12.75">
      <c r="A47" s="15"/>
      <c r="D47" s="16" t="s">
        <v>229</v>
      </c>
      <c r="E47" s="36"/>
      <c r="F47" s="34"/>
      <c r="G47" s="34"/>
      <c r="P47"/>
      <c r="Q47" s="140"/>
      <c r="R47" s="140"/>
      <c r="S47" s="140"/>
      <c r="T47" s="140"/>
      <c r="U47" s="140"/>
      <c r="V47" s="140"/>
      <c r="W47" s="140"/>
      <c r="X47" s="140"/>
      <c r="Y47" s="141"/>
    </row>
    <row r="48" spans="2:25" ht="12.75">
      <c r="B48" s="18"/>
      <c r="D48" s="16" t="s">
        <v>230</v>
      </c>
      <c r="E48" s="36"/>
      <c r="F48" s="34"/>
      <c r="G48" s="34"/>
      <c r="P48"/>
      <c r="Q48" s="140"/>
      <c r="R48" s="140"/>
      <c r="S48"/>
      <c r="T48" s="140"/>
      <c r="U48" s="140"/>
      <c r="V48" s="140"/>
      <c r="W48" s="140"/>
      <c r="X48" s="140"/>
      <c r="Y48" s="141"/>
    </row>
    <row r="49" spans="2:26" ht="12.75">
      <c r="B49" s="18"/>
      <c r="D49" s="16" t="s">
        <v>231</v>
      </c>
      <c r="E49" s="36"/>
      <c r="F49" s="34"/>
      <c r="G49" s="34"/>
      <c r="P49"/>
      <c r="Q49" s="140"/>
      <c r="R49" s="140"/>
      <c r="S49" s="140"/>
      <c r="T49" s="140"/>
      <c r="U49" s="140"/>
      <c r="V49" s="140"/>
      <c r="W49" s="140"/>
      <c r="X49" s="140"/>
      <c r="Y49" s="90"/>
      <c r="Z49" s="90"/>
    </row>
    <row r="50" spans="2:26" ht="12.75">
      <c r="B50" s="18"/>
      <c r="E50" s="36"/>
      <c r="F50" s="34"/>
      <c r="G50" s="34"/>
      <c r="P50"/>
      <c r="Q50" s="140"/>
      <c r="R50" s="140"/>
      <c r="S50" s="140"/>
      <c r="T50" s="140"/>
      <c r="U50" s="140"/>
      <c r="V50" s="140"/>
      <c r="W50" s="140"/>
      <c r="X50" s="140"/>
      <c r="Y50" s="90"/>
      <c r="Z50" s="90"/>
    </row>
    <row r="51" spans="2:26" ht="12.75">
      <c r="B51" s="18"/>
      <c r="E51" s="25"/>
      <c r="F51" s="34"/>
      <c r="J51" s="53"/>
      <c r="P51"/>
      <c r="Q51" s="140"/>
      <c r="R51" s="140"/>
      <c r="S51" s="140"/>
      <c r="T51" s="140"/>
      <c r="U51" s="140"/>
      <c r="V51" s="140"/>
      <c r="W51" s="140"/>
      <c r="X51" s="140"/>
      <c r="Y51" s="90"/>
      <c r="Z51" s="142"/>
    </row>
    <row r="52" spans="2:26" ht="12.75">
      <c r="B52" s="18"/>
      <c r="E52" s="25"/>
      <c r="F52" s="34"/>
      <c r="J52" s="51"/>
      <c r="P52"/>
      <c r="Q52" s="140"/>
      <c r="R52" s="140"/>
      <c r="S52" s="140"/>
      <c r="T52" s="140"/>
      <c r="U52" s="140"/>
      <c r="V52" s="140"/>
      <c r="W52" s="140"/>
      <c r="X52" s="140"/>
      <c r="Y52" s="15"/>
      <c r="Z52" s="15"/>
    </row>
    <row r="53" spans="2:6" ht="12.75">
      <c r="B53" s="18"/>
      <c r="E53" s="25"/>
      <c r="F53" s="34"/>
    </row>
    <row r="54" spans="2:17" ht="12.75">
      <c r="B54" s="18"/>
      <c r="E54" s="25"/>
      <c r="F54" s="34"/>
      <c r="P54" s="143"/>
      <c r="Q54" s="143"/>
    </row>
    <row r="55" spans="2:6" ht="12.75">
      <c r="B55" s="18"/>
      <c r="E55" s="36"/>
      <c r="F55" s="34"/>
    </row>
    <row r="56" spans="2:6" ht="12.75">
      <c r="B56" s="18"/>
      <c r="E56" s="36"/>
      <c r="F56" s="34"/>
    </row>
    <row r="57" spans="2:2" ht="12.75">
      <c r="B57" s="18"/>
    </row>
    <row r="58" spans="2:2" ht="12.75">
      <c r="B58" s="18"/>
    </row>
    <row r="59" spans="2:2" ht="12.75">
      <c r="B59" s="26"/>
    </row>
    <row r="60" spans="2:2" ht="12.75">
      <c r="B60" s="18"/>
    </row>
    <row r="61" spans="2:2" ht="12.75">
      <c r="B61" s="18"/>
    </row>
    <row r="62" spans="2:2" ht="12.75">
      <c r="B62" s="18"/>
    </row>
    <row r="64" spans="2:2" ht="12.75">
      <c r="B64" s="26"/>
    </row>
    <row r="65" spans="2:2" ht="12.75">
      <c r="B65" s="18"/>
    </row>
    <row r="66" spans="2:2" ht="12.75">
      <c r="B66" s="18"/>
    </row>
    <row r="69" spans="2:2" ht="12.75">
      <c r="B69" s="26"/>
    </row>
    <row r="70" spans="2:2" ht="12.75">
      <c r="B70" s="36"/>
    </row>
    <row r="71" spans="2:2" ht="12.75">
      <c r="B71" s="36"/>
    </row>
    <row r="73" spans="2:2" ht="13.5" thickBot="1">
      <c r="B73" s="26"/>
    </row>
    <row r="74" spans="2:5" ht="12.75">
      <c r="B74" s="36"/>
      <c r="E74" s="23"/>
    </row>
    <row r="75" spans="2:2" ht="12.75">
      <c r="B75" s="36"/>
    </row>
    <row r="77" spans="2:2" ht="12.75">
      <c r="B77" s="26"/>
    </row>
    <row r="78" spans="2:2" ht="12.75">
      <c r="B78" s="36"/>
    </row>
    <row r="79" spans="2:2" ht="12.75">
      <c r="B79" s="36"/>
    </row>
    <row r="80" spans="2:2" ht="12.75">
      <c r="B80" s="36"/>
    </row>
    <row r="83" spans="2:2" ht="12.75">
      <c r="B83" s="39"/>
    </row>
    <row r="84" spans="2:2" ht="12.75">
      <c r="B84" s="39"/>
    </row>
    <row r="85" spans="2:2" ht="12.75">
      <c r="B85" s="39"/>
    </row>
    <row r="86" spans="1:2" ht="12.75">
      <c r="A86" s="144"/>
      <c r="B86" s="39"/>
    </row>
    <row r="87" spans="2:2" ht="12.75">
      <c r="B87" s="39"/>
    </row>
    <row r="88" spans="2:2" ht="13.5" thickBot="1">
      <c r="B88" s="39"/>
    </row>
  </sheetData>
  <sortState ref="P19:X52">
    <sortCondition sortBy="value" ref="P19:P52"/>
  </sortState>
  <mergeCells count="2">
    <mergeCell ref="A28:B28"/>
    <mergeCell ref="G41:J41"/>
  </mergeCells>
  <pageMargins left="0.7" right="0.7" top="0.75" bottom="0.75" header="0.3" footer="0.3"/>
  <pageSetup orientation="portrait" paperSize="9"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75103B41-635A-466D-B237-04FEF3826285}">
  <dimension ref="A1:G32"/>
  <sheetViews>
    <sheetView workbookViewId="0" topLeftCell="A1">
      <selection pane="topLeft" activeCell="A32" sqref="A32"/>
    </sheetView>
  </sheetViews>
  <sheetFormatPr defaultRowHeight="12.75"/>
  <sheetData>
    <row r="1" spans="1:1" ht="12.75">
      <c r="A1" t="s">
        <v>232</v>
      </c>
    </row>
    <row r="25" spans="6:7" ht="12.75">
      <c r="F25" t="s">
        <v>233</v>
      </c>
      <c r="G25" t="s">
        <v>234</v>
      </c>
    </row>
    <row r="26" spans="6:7" ht="12.75">
      <c r="F26" t="s">
        <v>235</v>
      </c>
      <c r="G26" t="s">
        <v>234</v>
      </c>
    </row>
    <row r="27" spans="6:6" ht="12.75">
      <c r="F27" t="s">
        <v>236</v>
      </c>
    </row>
    <row r="28" spans="6:7" ht="12.75">
      <c r="F28" t="s">
        <v>237</v>
      </c>
      <c r="G28" t="s">
        <v>238</v>
      </c>
    </row>
    <row r="32" spans="1:1" ht="12.75">
      <c r="A32" t="s">
        <v>239</v>
      </c>
    </row>
  </sheetData>
  <pageMargins left="0.7" right="0.7" top="0.75" bottom="0.75" header="0.3" footer="0.3"/>
  <pageSetup orientation="portrait"/>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BB5D666C-A6D2-4096-AB00-76A9FFA0BC97}">
  <sheetPr codeName="Sheet6"/>
  <dimension ref="A1:Q52"/>
  <sheetViews>
    <sheetView workbookViewId="0" topLeftCell="A1">
      <selection pane="topLeft" activeCell="A15" sqref="A15"/>
    </sheetView>
  </sheetViews>
  <sheetFormatPr defaultRowHeight="12.75"/>
  <cols>
    <col min="1" max="1" width="10.1428571428571" bestFit="1" customWidth="1"/>
  </cols>
  <sheetData>
    <row r="1" spans="1:1" ht="12.75">
      <c r="A1" s="129" t="s">
        <v>240</v>
      </c>
    </row>
    <row r="2" spans="1:1" ht="13.5" thickBot="1">
      <c r="A2" s="127" t="s">
        <v>241</v>
      </c>
    </row>
    <row r="3" spans="14:17" ht="15">
      <c r="N3" s="75" t="s">
        <v>242</v>
      </c>
      <c r="O3" s="76"/>
      <c r="P3" s="76"/>
      <c r="Q3" s="77"/>
    </row>
    <row r="4" spans="1:17" ht="12.75">
      <c r="A4" t="s">
        <v>243</v>
      </c>
      <c r="N4" s="78"/>
      <c r="Q4" s="79"/>
    </row>
    <row r="5" spans="1:17" ht="12.75">
      <c r="A5" s="127" t="s">
        <v>244</v>
      </c>
      <c r="N5" s="78" t="s">
        <v>245</v>
      </c>
      <c r="Q5" s="79"/>
    </row>
    <row r="6" spans="14:17" ht="13.5" thickBot="1">
      <c r="N6" s="80" t="s">
        <v>246</v>
      </c>
      <c r="O6" s="81"/>
      <c r="P6" s="81"/>
      <c r="Q6" s="82"/>
    </row>
    <row r="8" spans="1:1" ht="12.75">
      <c r="A8" s="127"/>
    </row>
    <row r="9" spans="1:1" ht="12.75">
      <c r="A9" t="s">
        <v>247</v>
      </c>
    </row>
    <row r="10" spans="1:1" ht="12.75">
      <c r="A10" t="s">
        <v>248</v>
      </c>
    </row>
    <row r="11" spans="1:1" ht="12.75">
      <c r="A11" t="s">
        <v>249</v>
      </c>
    </row>
    <row r="12" spans="1:1" ht="12.75">
      <c r="A12" s="127"/>
    </row>
    <row r="13" spans="1:2" ht="12.75">
      <c r="A13" s="127">
        <v>43369</v>
      </c>
      <c r="B13" t="s">
        <v>250</v>
      </c>
    </row>
    <row r="14" spans="1:1" ht="12.75">
      <c r="A14" t="s">
        <v>251</v>
      </c>
    </row>
    <row r="15" spans="1:1" ht="12.75">
      <c r="A15" s="127" t="s">
        <v>252</v>
      </c>
    </row>
    <row r="18" spans="1:1" ht="12.75">
      <c r="A18" s="127"/>
    </row>
    <row r="21" spans="1:1" ht="12.75">
      <c r="A21" s="128"/>
    </row>
    <row r="24" spans="1:1" ht="12.75">
      <c r="A24" s="16"/>
    </row>
    <row r="25" spans="1:1" ht="12.75">
      <c r="A25" s="16"/>
    </row>
    <row r="26" spans="1:1" ht="12.75">
      <c r="A26" s="16"/>
    </row>
    <row r="27" spans="1:1" ht="12.75">
      <c r="A27" s="16"/>
    </row>
    <row r="28" spans="1:1" ht="12.75">
      <c r="A28" s="16"/>
    </row>
    <row r="29" spans="1:1" ht="12.75">
      <c r="A29" s="16"/>
    </row>
    <row r="30" spans="1:1" ht="12.75">
      <c r="A30" s="16"/>
    </row>
    <row r="32" spans="1:1" ht="12.75">
      <c r="A32" s="127"/>
    </row>
    <row r="37" spans="1:1" ht="12.75">
      <c r="A37" s="127"/>
    </row>
    <row r="49" spans="1:1" ht="12.75">
      <c r="A49" s="127"/>
    </row>
    <row r="52" spans="1:1" ht="12.75">
      <c r="A52" s="127"/>
    </row>
  </sheetData>
  <pageMargins left="0.7" right="0.7" top="0.75" bottom="0.75" header="0.3" footer="0.3"/>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7</vt:i4>
      </vt:variant>
    </vt:vector>
  </HeadingPairs>
  <TitlesOfParts>
    <vt:vector size="7" baseType="lpstr">
      <vt:lpstr>General Info</vt:lpstr>
      <vt:lpstr>FireTests</vt:lpstr>
      <vt:lpstr>Sheet1</vt:lpstr>
      <vt:lpstr>ExportFireTests</vt:lpstr>
      <vt:lpstr>CONFIG</vt:lpstr>
      <vt:lpstr>type floor</vt:lpstr>
      <vt:lpstr>Versies</vt:lpstr>
    </vt:vector>
  </TitlesOfParts>
  <Template/>
  <Manager/>
  <Company>VAKTEX</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Tamar Akhalaia</dc:creator>
  <cp:keywords/>
  <dc:description/>
  <cp:lastModifiedBy>Johanna Louwagie</cp:lastModifiedBy>
  <dcterms:created xsi:type="dcterms:W3CDTF">1997-12-16T10:54:48Z</dcterms:created>
  <dcterms:modified xsi:type="dcterms:W3CDTF">2023-02-14T15:48:05Z</dcterms:modified>
  <cp:category/>
</cp:coreProperties>
</file>